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aName\Desktop\115菜單\"/>
    </mc:Choice>
  </mc:AlternateContent>
  <xr:revisionPtr revIDLastSave="0" documentId="13_ncr:1_{98D4CB66-0BF0-4FF4-85EF-953B0EDC9828}" xr6:coauthVersionLast="47" xr6:coauthVersionMax="47" xr10:uidLastSave="{00000000-0000-0000-0000-000000000000}"/>
  <bookViews>
    <workbookView xWindow="1872" yWindow="384" windowWidth="14112" windowHeight="11484" firstSheet="6" activeTab="10" xr2:uid="{00000000-000D-0000-FFFF-FFFF00000000}"/>
  </bookViews>
  <sheets>
    <sheet name="月菜單  (2)" sheetId="15" r:id="rId1"/>
    <sheet name="第1週 (2)" sheetId="16" r:id="rId2"/>
    <sheet name="第2週  (2)" sheetId="17" r:id="rId3"/>
    <sheet name="第3週  (2)" sheetId="18" r:id="rId4"/>
    <sheet name="第4週  (2)" sheetId="19" r:id="rId5"/>
    <sheet name="第5週" sheetId="20" r:id="rId6"/>
    <sheet name="月菜單  (素)" sheetId="21" r:id="rId7"/>
    <sheet name="第1週 (3)" sheetId="23" r:id="rId8"/>
    <sheet name="第2週  (3)" sheetId="24" r:id="rId9"/>
    <sheet name="第3週  (4)" sheetId="33" r:id="rId10"/>
    <sheet name="第4週  (4)" sheetId="34" r:id="rId11"/>
    <sheet name="第5週 (3)" sheetId="35" r:id="rId12"/>
    <sheet name="Sheet1" sheetId="4" state="hidden" r:id="rId13"/>
    <sheet name="Sheet2" sheetId="5" state="hidden" r:id="rId14"/>
    <sheet name="Sheet3" sheetId="6" state="hidden" r:id="rId15"/>
  </sheets>
  <definedNames>
    <definedName name="_xlnm.Print_Area" localSheetId="0">'月菜單  (2)'!$A$1:$Q$28</definedName>
    <definedName name="_xlnm.Print_Area" localSheetId="6">'月菜單  (素)'!$A$1:$Q$28</definedName>
  </definedNames>
  <calcPr calcId="191029"/>
</workbook>
</file>

<file path=xl/calcChain.xml><?xml version="1.0" encoding="utf-8"?>
<calcChain xmlns="http://schemas.openxmlformats.org/spreadsheetml/2006/main">
  <c r="P13" i="34" l="1"/>
  <c r="P10" i="34"/>
  <c r="O10" i="34"/>
  <c r="P9" i="34"/>
  <c r="P8" i="34"/>
  <c r="P7" i="34"/>
  <c r="P6" i="34"/>
  <c r="O6" i="34"/>
  <c r="P5" i="34"/>
  <c r="P13" i="19"/>
  <c r="P11" i="19"/>
  <c r="P10" i="19"/>
  <c r="O10" i="19"/>
  <c r="P9" i="19"/>
  <c r="P8" i="19"/>
  <c r="P7" i="19"/>
  <c r="P6" i="19"/>
  <c r="O6" i="19"/>
  <c r="P5" i="19"/>
  <c r="P27" i="35" l="1"/>
  <c r="P26" i="35"/>
  <c r="P25" i="35"/>
  <c r="P24" i="35"/>
  <c r="K28" i="35"/>
  <c r="K20" i="35"/>
  <c r="K16" i="35"/>
  <c r="P15" i="35"/>
  <c r="K15" i="35"/>
  <c r="P14" i="35"/>
  <c r="O14" i="35"/>
  <c r="K14" i="35"/>
  <c r="J14" i="35"/>
  <c r="K13" i="35"/>
  <c r="P12" i="35"/>
  <c r="K12" i="35"/>
  <c r="P11" i="35"/>
  <c r="O11" i="35"/>
  <c r="K11" i="35"/>
  <c r="P10" i="35"/>
  <c r="K10" i="35"/>
  <c r="P9" i="35"/>
  <c r="P8" i="35"/>
  <c r="K8" i="35"/>
  <c r="P7" i="35"/>
  <c r="O7" i="35"/>
  <c r="K7" i="35"/>
  <c r="J7" i="35"/>
  <c r="P6" i="35"/>
  <c r="K6" i="35"/>
  <c r="P5" i="35"/>
  <c r="K5" i="35"/>
  <c r="U32" i="34"/>
  <c r="U31" i="34"/>
  <c r="U30" i="34"/>
  <c r="K29" i="34"/>
  <c r="F29" i="34"/>
  <c r="U28" i="34"/>
  <c r="P28" i="34"/>
  <c r="K28" i="34"/>
  <c r="F28" i="34"/>
  <c r="U23" i="34"/>
  <c r="P23" i="34"/>
  <c r="K23" i="34"/>
  <c r="U22" i="34"/>
  <c r="P22" i="34"/>
  <c r="K22" i="34"/>
  <c r="U21" i="34"/>
  <c r="P21" i="34"/>
  <c r="K21" i="34"/>
  <c r="U20" i="34"/>
  <c r="P20" i="34"/>
  <c r="K20" i="34"/>
  <c r="F20" i="34"/>
  <c r="P19" i="34"/>
  <c r="K19" i="34"/>
  <c r="P18" i="34"/>
  <c r="K18" i="34"/>
  <c r="P17" i="34"/>
  <c r="K17" i="34"/>
  <c r="U16" i="34"/>
  <c r="P16" i="34"/>
  <c r="K16" i="34"/>
  <c r="F16" i="34"/>
  <c r="E16" i="34"/>
  <c r="U15" i="34"/>
  <c r="P15" i="34"/>
  <c r="K15" i="34"/>
  <c r="J15" i="34"/>
  <c r="F15" i="34"/>
  <c r="U14" i="34"/>
  <c r="P14" i="34"/>
  <c r="K14" i="34"/>
  <c r="F14" i="34"/>
  <c r="U13" i="34"/>
  <c r="K13" i="34"/>
  <c r="U12" i="34"/>
  <c r="K12" i="34"/>
  <c r="U11" i="34"/>
  <c r="K11" i="34"/>
  <c r="U10" i="34"/>
  <c r="K10" i="34"/>
  <c r="F10" i="34"/>
  <c r="U9" i="34"/>
  <c r="K9" i="34"/>
  <c r="F9" i="34"/>
  <c r="U8" i="34"/>
  <c r="K8" i="34"/>
  <c r="F8" i="34"/>
  <c r="U7" i="34"/>
  <c r="T7" i="34"/>
  <c r="K7" i="34"/>
  <c r="J7" i="34"/>
  <c r="F7" i="34"/>
  <c r="E7" i="34"/>
  <c r="U6" i="34"/>
  <c r="K6" i="34"/>
  <c r="F6" i="34"/>
  <c r="U5" i="34"/>
  <c r="K5" i="34"/>
  <c r="F5" i="34"/>
  <c r="F24" i="34"/>
  <c r="K24" i="34"/>
  <c r="P24" i="34"/>
  <c r="U24" i="34"/>
  <c r="K25" i="34"/>
  <c r="P25" i="34"/>
  <c r="U25" i="34"/>
  <c r="K26" i="34"/>
  <c r="P26" i="34"/>
  <c r="U26" i="34"/>
  <c r="K27" i="34"/>
  <c r="P27" i="34"/>
  <c r="U27" i="34"/>
  <c r="Z28" i="33"/>
  <c r="P29" i="33"/>
  <c r="K29" i="33"/>
  <c r="F29" i="33"/>
  <c r="P28" i="33"/>
  <c r="K28" i="33"/>
  <c r="F28" i="33"/>
  <c r="Z23" i="33"/>
  <c r="Z22" i="33"/>
  <c r="Z21" i="33"/>
  <c r="K21" i="33"/>
  <c r="J21" i="33"/>
  <c r="F21" i="33"/>
  <c r="E21" i="33"/>
  <c r="Z20" i="33"/>
  <c r="U20" i="33"/>
  <c r="F20" i="33"/>
  <c r="P19" i="33"/>
  <c r="P18" i="33"/>
  <c r="K18" i="33"/>
  <c r="J18" i="33"/>
  <c r="Z17" i="33"/>
  <c r="P17" i="33"/>
  <c r="K17" i="33"/>
  <c r="F17" i="33"/>
  <c r="Z16" i="33"/>
  <c r="P16" i="33"/>
  <c r="K16" i="33"/>
  <c r="F16" i="33"/>
  <c r="E16" i="33"/>
  <c r="Z15" i="33"/>
  <c r="U15" i="33"/>
  <c r="P15" i="33"/>
  <c r="K15" i="33"/>
  <c r="F15" i="33"/>
  <c r="U14" i="33"/>
  <c r="T14" i="33"/>
  <c r="P14" i="33"/>
  <c r="O14" i="33"/>
  <c r="F14" i="33"/>
  <c r="P13" i="33"/>
  <c r="P12" i="33"/>
  <c r="P11" i="33"/>
  <c r="O11" i="33"/>
  <c r="P10" i="33"/>
  <c r="O10" i="33"/>
  <c r="F10" i="33"/>
  <c r="Z9" i="33"/>
  <c r="U9" i="33"/>
  <c r="P9" i="33"/>
  <c r="F9" i="33"/>
  <c r="Z8" i="33"/>
  <c r="U8" i="33"/>
  <c r="P8" i="33"/>
  <c r="F8" i="33"/>
  <c r="Z7" i="33"/>
  <c r="Y7" i="33"/>
  <c r="U7" i="33"/>
  <c r="T7" i="33"/>
  <c r="P7" i="33"/>
  <c r="K7" i="33"/>
  <c r="J7" i="33"/>
  <c r="F7" i="33"/>
  <c r="E7" i="33"/>
  <c r="Z6" i="33"/>
  <c r="U6" i="33"/>
  <c r="P6" i="33"/>
  <c r="K6" i="33"/>
  <c r="F6" i="33"/>
  <c r="Z5" i="33"/>
  <c r="U5" i="33"/>
  <c r="P5" i="33"/>
  <c r="K5" i="33"/>
  <c r="F5" i="33"/>
  <c r="X42" i="35" l="1"/>
  <c r="S42" i="35"/>
  <c r="D42" i="35"/>
  <c r="K24" i="35"/>
  <c r="N37" i="35"/>
  <c r="N42" i="35" s="1"/>
  <c r="I37" i="35"/>
  <c r="I42" i="35" s="1"/>
  <c r="X42" i="34"/>
  <c r="S37" i="34"/>
  <c r="S42" i="34" s="1"/>
  <c r="D37" i="34"/>
  <c r="D42" i="34" s="1"/>
  <c r="I37" i="34"/>
  <c r="I42" i="34" s="1"/>
  <c r="N37" i="34"/>
  <c r="N42" i="34" s="1"/>
  <c r="U30" i="33"/>
  <c r="U29" i="33"/>
  <c r="U28" i="33"/>
  <c r="Z27" i="33"/>
  <c r="U27" i="33"/>
  <c r="Z26" i="33"/>
  <c r="U26" i="33"/>
  <c r="Z25" i="33"/>
  <c r="U25" i="33"/>
  <c r="Z24" i="33"/>
  <c r="U24" i="33"/>
  <c r="K24" i="33"/>
  <c r="F24" i="33"/>
  <c r="D37" i="33"/>
  <c r="D42" i="33" s="1"/>
  <c r="N37" i="33"/>
  <c r="N42" i="33" s="1"/>
  <c r="X37" i="33"/>
  <c r="X42" i="33" s="1"/>
  <c r="I37" i="33"/>
  <c r="I42" i="33" s="1"/>
  <c r="K18" i="18"/>
  <c r="J18" i="18"/>
  <c r="S37" i="33" l="1"/>
  <c r="S42" i="33" s="1"/>
  <c r="K23" i="19" l="1"/>
  <c r="K22" i="19"/>
  <c r="K21" i="19"/>
  <c r="K20" i="19"/>
  <c r="Z23" i="18"/>
  <c r="U23" i="18"/>
  <c r="K23" i="18"/>
  <c r="F23" i="18"/>
  <c r="Z22" i="18"/>
  <c r="U22" i="18"/>
  <c r="K22" i="18"/>
  <c r="F22" i="18"/>
  <c r="Z21" i="18"/>
  <c r="U21" i="18"/>
  <c r="K21" i="18"/>
  <c r="F21" i="18"/>
  <c r="Z20" i="18"/>
  <c r="U20" i="18"/>
  <c r="K20" i="18"/>
  <c r="F20" i="18"/>
  <c r="Z23" i="17"/>
  <c r="U23" i="17"/>
  <c r="K23" i="17"/>
  <c r="F23" i="17"/>
  <c r="Z22" i="17"/>
  <c r="U22" i="17"/>
  <c r="K22" i="17"/>
  <c r="F22" i="17"/>
  <c r="Z21" i="17"/>
  <c r="U21" i="17"/>
  <c r="K21" i="17"/>
  <c r="F21" i="17"/>
  <c r="Z20" i="17"/>
  <c r="U20" i="17"/>
  <c r="K20" i="17"/>
  <c r="F20" i="17"/>
  <c r="K23" i="16"/>
  <c r="K22" i="16"/>
  <c r="K21" i="16"/>
  <c r="K20" i="16"/>
  <c r="Z30" i="24"/>
  <c r="Z29" i="24"/>
  <c r="U29" i="24"/>
  <c r="Z28" i="24"/>
  <c r="U28" i="24"/>
  <c r="Z26" i="17"/>
  <c r="U26" i="17"/>
  <c r="Z25" i="17"/>
  <c r="U25" i="17"/>
  <c r="Z24" i="17"/>
  <c r="U24" i="17"/>
  <c r="Z23" i="24" l="1"/>
  <c r="Z22" i="24"/>
  <c r="Z21" i="24"/>
  <c r="K21" i="24"/>
  <c r="J21" i="24"/>
  <c r="F21" i="24"/>
  <c r="E21" i="24"/>
  <c r="Z20" i="24"/>
  <c r="U20" i="24"/>
  <c r="K20" i="24"/>
  <c r="F20" i="24"/>
  <c r="P25" i="19" l="1"/>
  <c r="P24" i="19"/>
  <c r="P23" i="19"/>
  <c r="P22" i="19"/>
  <c r="P21" i="19"/>
  <c r="P20" i="19"/>
  <c r="P19" i="19"/>
  <c r="P18" i="19"/>
  <c r="P17" i="19"/>
  <c r="P16" i="19"/>
  <c r="P15" i="19"/>
  <c r="P14" i="19"/>
  <c r="P25" i="18"/>
  <c r="P24" i="18"/>
  <c r="P19" i="18"/>
  <c r="P18" i="18"/>
  <c r="P17" i="18"/>
  <c r="P16" i="18"/>
  <c r="P15" i="18"/>
  <c r="P14" i="18"/>
  <c r="O14" i="18"/>
  <c r="P13" i="18"/>
  <c r="P12" i="18"/>
  <c r="P11" i="18"/>
  <c r="O11" i="18"/>
  <c r="P10" i="18"/>
  <c r="O10" i="18"/>
  <c r="P9" i="18"/>
  <c r="P8" i="18"/>
  <c r="P7" i="18"/>
  <c r="P6" i="18"/>
  <c r="P5" i="18"/>
  <c r="P19" i="17"/>
  <c r="P18" i="17"/>
  <c r="P17" i="17"/>
  <c r="P16" i="17"/>
  <c r="P15" i="17"/>
  <c r="P14" i="17"/>
  <c r="O14" i="17"/>
  <c r="P13" i="17"/>
  <c r="P12" i="17"/>
  <c r="P11" i="17"/>
  <c r="P10" i="17"/>
  <c r="P9" i="17"/>
  <c r="P8" i="17"/>
  <c r="O8" i="17"/>
  <c r="P7" i="17"/>
  <c r="P6" i="17"/>
  <c r="P5" i="17"/>
  <c r="P19" i="16"/>
  <c r="P18" i="16"/>
  <c r="P17" i="16"/>
  <c r="P16" i="16"/>
  <c r="P15" i="16"/>
  <c r="P14" i="16"/>
  <c r="O14" i="16"/>
  <c r="P13" i="16"/>
  <c r="P12" i="16"/>
  <c r="P11" i="16"/>
  <c r="O11" i="16"/>
  <c r="P10" i="16"/>
  <c r="P9" i="16"/>
  <c r="O9" i="16"/>
  <c r="P8" i="16"/>
  <c r="P7" i="16"/>
  <c r="P6" i="16"/>
  <c r="P5" i="16"/>
  <c r="U13" i="18"/>
  <c r="U12" i="18"/>
  <c r="U11" i="18"/>
  <c r="U10" i="18"/>
  <c r="Z9" i="18"/>
  <c r="U9" i="18"/>
  <c r="Z8" i="18"/>
  <c r="U8" i="18"/>
  <c r="Z7" i="18"/>
  <c r="Y7" i="18"/>
  <c r="U7" i="18"/>
  <c r="T7" i="18"/>
  <c r="U21" i="23" l="1"/>
  <c r="T21" i="23"/>
  <c r="U20" i="23"/>
  <c r="K23" i="23"/>
  <c r="K22" i="23"/>
  <c r="K21" i="23"/>
  <c r="K20" i="23"/>
  <c r="D37" i="23"/>
  <c r="D42" i="23" s="1"/>
  <c r="Z23" i="23"/>
  <c r="Z22" i="23"/>
  <c r="Z21" i="23"/>
  <c r="F21" i="23"/>
  <c r="E21" i="23"/>
  <c r="Z20" i="23"/>
  <c r="F20" i="23"/>
  <c r="Q27" i="21" l="1"/>
  <c r="Q26" i="21"/>
  <c r="Q23" i="21"/>
  <c r="Q22" i="21"/>
  <c r="Q21" i="21"/>
  <c r="Q20" i="21"/>
  <c r="Q19" i="21"/>
  <c r="Q18" i="21"/>
  <c r="Q17" i="21"/>
  <c r="Q16" i="21"/>
  <c r="Q15" i="21"/>
  <c r="Q14" i="21"/>
  <c r="Q13" i="21"/>
  <c r="Q12" i="21"/>
  <c r="Q11" i="21"/>
  <c r="Q10" i="21"/>
  <c r="Q9" i="21"/>
  <c r="Q8" i="21"/>
  <c r="Q7" i="21"/>
  <c r="Q6" i="21"/>
  <c r="Q5" i="21"/>
  <c r="Q27" i="15"/>
  <c r="Q26" i="15"/>
  <c r="Q23" i="15"/>
  <c r="Q22" i="15"/>
  <c r="Q21" i="15"/>
  <c r="Q20" i="15"/>
  <c r="Q19" i="15"/>
  <c r="Q18" i="15"/>
  <c r="Q17" i="15"/>
  <c r="Q16" i="15"/>
  <c r="Q15" i="15"/>
  <c r="Q14" i="15"/>
  <c r="Q13" i="15"/>
  <c r="Q12" i="15"/>
  <c r="Q11" i="15"/>
  <c r="Q10" i="15"/>
  <c r="Q9" i="15"/>
  <c r="Q8" i="15"/>
  <c r="Q7" i="15"/>
  <c r="Q6" i="15"/>
  <c r="Q5" i="15"/>
  <c r="F25" i="19" l="1"/>
  <c r="F24" i="19"/>
  <c r="K8" i="23"/>
  <c r="K7" i="23"/>
  <c r="J7" i="23"/>
  <c r="K32" i="23" l="1"/>
  <c r="K31" i="23"/>
  <c r="K29" i="23"/>
  <c r="K28" i="23"/>
  <c r="K27" i="23"/>
  <c r="K26" i="23"/>
  <c r="K25" i="23"/>
  <c r="K24" i="23"/>
  <c r="K19" i="23"/>
  <c r="K18" i="23"/>
  <c r="K17" i="23"/>
  <c r="K15" i="23"/>
  <c r="K14" i="23"/>
  <c r="J14" i="23"/>
  <c r="K6" i="23"/>
  <c r="K5" i="23"/>
  <c r="F29" i="23"/>
  <c r="F28" i="23"/>
  <c r="F27" i="23"/>
  <c r="F26" i="23"/>
  <c r="F25" i="23"/>
  <c r="F24" i="23"/>
  <c r="F17" i="23"/>
  <c r="F16" i="23"/>
  <c r="E16" i="23"/>
  <c r="F15" i="23"/>
  <c r="F14" i="23"/>
  <c r="F10" i="23"/>
  <c r="F9" i="23"/>
  <c r="F8" i="23"/>
  <c r="F7" i="23"/>
  <c r="E7" i="23"/>
  <c r="F6" i="23"/>
  <c r="F5" i="23"/>
  <c r="D33" i="16"/>
  <c r="D38" i="16" s="1"/>
  <c r="K25" i="16"/>
  <c r="K26" i="16"/>
  <c r="K27" i="16"/>
  <c r="K28" i="16"/>
  <c r="K19" i="16" l="1"/>
  <c r="K18" i="16"/>
  <c r="K17" i="16"/>
  <c r="K16" i="16"/>
  <c r="K15" i="16"/>
  <c r="K14" i="16"/>
  <c r="J14" i="16"/>
  <c r="K10" i="16" l="1"/>
  <c r="K9" i="16"/>
  <c r="K8" i="16"/>
  <c r="K7" i="16"/>
  <c r="J7" i="16"/>
  <c r="K6" i="16" l="1"/>
  <c r="K5" i="16"/>
  <c r="F25" i="16"/>
  <c r="F24" i="16"/>
  <c r="F23" i="16"/>
  <c r="F22" i="16"/>
  <c r="F21" i="16"/>
  <c r="F20" i="16"/>
  <c r="F17" i="16"/>
  <c r="F16" i="16"/>
  <c r="E16" i="16"/>
  <c r="F15" i="16"/>
  <c r="F14" i="16"/>
  <c r="F9" i="16"/>
  <c r="F8" i="16"/>
  <c r="F7" i="16"/>
  <c r="E7" i="16"/>
  <c r="F6" i="16"/>
  <c r="F5" i="16"/>
  <c r="Y7" i="24" l="1"/>
  <c r="K29" i="24"/>
  <c r="F29" i="24"/>
  <c r="K28" i="24"/>
  <c r="F28" i="24"/>
  <c r="Z24" i="24"/>
  <c r="U24" i="24"/>
  <c r="P24" i="24"/>
  <c r="K24" i="24"/>
  <c r="F24" i="24"/>
  <c r="P19" i="24"/>
  <c r="P18" i="24"/>
  <c r="Z17" i="24"/>
  <c r="P17" i="24"/>
  <c r="K17" i="24"/>
  <c r="Z16" i="24"/>
  <c r="Y16" i="24"/>
  <c r="P16" i="24"/>
  <c r="K16" i="24"/>
  <c r="F16" i="24"/>
  <c r="Z15" i="24"/>
  <c r="U15" i="24"/>
  <c r="P15" i="24"/>
  <c r="K15" i="24"/>
  <c r="F15" i="24"/>
  <c r="E15" i="24"/>
  <c r="Z14" i="24"/>
  <c r="U14" i="24"/>
  <c r="T14" i="24"/>
  <c r="P14" i="24"/>
  <c r="O14" i="24"/>
  <c r="K14" i="24"/>
  <c r="F14" i="24"/>
  <c r="P13" i="24"/>
  <c r="P12" i="24"/>
  <c r="P11" i="24"/>
  <c r="Z10" i="24"/>
  <c r="U9" i="24"/>
  <c r="P9" i="24"/>
  <c r="K9" i="24"/>
  <c r="F9" i="24"/>
  <c r="Z8" i="24"/>
  <c r="U8" i="24"/>
  <c r="P8" i="24"/>
  <c r="O8" i="24"/>
  <c r="K8" i="24"/>
  <c r="F8" i="24"/>
  <c r="Z7" i="24"/>
  <c r="X37" i="24"/>
  <c r="X42" i="24" s="1"/>
  <c r="U7" i="24"/>
  <c r="T7" i="24"/>
  <c r="S37" i="24" s="1"/>
  <c r="S42" i="24" s="1"/>
  <c r="P7" i="24"/>
  <c r="K7" i="24"/>
  <c r="J7" i="24"/>
  <c r="I37" i="24" s="1"/>
  <c r="I42" i="24" s="1"/>
  <c r="F7" i="24"/>
  <c r="E7" i="24"/>
  <c r="Z6" i="24"/>
  <c r="U6" i="24"/>
  <c r="P6" i="24"/>
  <c r="K6" i="24"/>
  <c r="Z5" i="24"/>
  <c r="U5" i="24"/>
  <c r="P5" i="24"/>
  <c r="K5" i="24"/>
  <c r="F5" i="24"/>
  <c r="U30" i="23"/>
  <c r="Z29" i="23"/>
  <c r="Z28" i="23"/>
  <c r="U28" i="23"/>
  <c r="Z27" i="23"/>
  <c r="U27" i="23"/>
  <c r="P27" i="23"/>
  <c r="Z26" i="23"/>
  <c r="U26" i="23"/>
  <c r="P26" i="23"/>
  <c r="Z25" i="23"/>
  <c r="U25" i="23"/>
  <c r="P25" i="23"/>
  <c r="Z24" i="23"/>
  <c r="U24" i="23"/>
  <c r="P24" i="23"/>
  <c r="Z19" i="23"/>
  <c r="U19" i="23"/>
  <c r="P19" i="23"/>
  <c r="Z18" i="23"/>
  <c r="U18" i="23"/>
  <c r="P18" i="23"/>
  <c r="Z17" i="23"/>
  <c r="U17" i="23"/>
  <c r="P17" i="23"/>
  <c r="Z16" i="23"/>
  <c r="U16" i="23"/>
  <c r="P16" i="23"/>
  <c r="P15" i="23"/>
  <c r="Z14" i="23"/>
  <c r="U14" i="23"/>
  <c r="P14" i="23"/>
  <c r="O14" i="23"/>
  <c r="P13" i="23"/>
  <c r="P12" i="23"/>
  <c r="Z11" i="23"/>
  <c r="P11" i="23"/>
  <c r="O11" i="23"/>
  <c r="Z9" i="23"/>
  <c r="U9" i="23"/>
  <c r="P9" i="23"/>
  <c r="O9" i="23"/>
  <c r="Z8" i="23"/>
  <c r="U8" i="23"/>
  <c r="P8" i="23"/>
  <c r="Z7" i="23"/>
  <c r="Y7" i="23"/>
  <c r="X37" i="23" s="1"/>
  <c r="X42" i="23" s="1"/>
  <c r="U7" i="23"/>
  <c r="T7" i="23"/>
  <c r="S37" i="23" s="1"/>
  <c r="S42" i="23" s="1"/>
  <c r="P7" i="23"/>
  <c r="I37" i="23"/>
  <c r="I42" i="23" s="1"/>
  <c r="Z6" i="23"/>
  <c r="U6" i="23"/>
  <c r="P6" i="23"/>
  <c r="Z5" i="23"/>
  <c r="U5" i="23"/>
  <c r="P5" i="23"/>
  <c r="K25" i="19"/>
  <c r="K24" i="19"/>
  <c r="J7" i="20"/>
  <c r="U19" i="19"/>
  <c r="U18" i="19"/>
  <c r="U17" i="19"/>
  <c r="T17" i="19"/>
  <c r="U16" i="19"/>
  <c r="U15" i="19"/>
  <c r="U14" i="19"/>
  <c r="U13" i="19"/>
  <c r="U12" i="19"/>
  <c r="U11" i="19"/>
  <c r="U10" i="19"/>
  <c r="U9" i="19"/>
  <c r="U8" i="19"/>
  <c r="U7" i="19"/>
  <c r="T7" i="19"/>
  <c r="F10" i="19"/>
  <c r="F11" i="19"/>
  <c r="F12" i="19"/>
  <c r="F13" i="19"/>
  <c r="F14" i="19"/>
  <c r="F15" i="19"/>
  <c r="F16" i="19"/>
  <c r="U26" i="18"/>
  <c r="U25" i="18"/>
  <c r="U24" i="18"/>
  <c r="U17" i="18"/>
  <c r="U16" i="18"/>
  <c r="U14" i="18"/>
  <c r="T14" i="18"/>
  <c r="K17" i="18"/>
  <c r="K16" i="18"/>
  <c r="K15" i="18"/>
  <c r="N37" i="24" l="1"/>
  <c r="N42" i="24" s="1"/>
  <c r="D37" i="24"/>
  <c r="D42" i="24" s="1"/>
  <c r="N37" i="23"/>
  <c r="N42" i="23" s="1"/>
  <c r="F17" i="18"/>
  <c r="F16" i="18"/>
  <c r="E16" i="18"/>
  <c r="F15" i="18"/>
  <c r="F14" i="18"/>
  <c r="U16" i="17" l="1"/>
  <c r="Z17" i="17"/>
  <c r="Z16" i="17"/>
  <c r="Y16" i="17"/>
  <c r="Z15" i="17"/>
  <c r="Z14" i="17"/>
  <c r="Z10" i="17"/>
  <c r="Z9" i="17"/>
  <c r="Z8" i="17"/>
  <c r="Z7" i="17"/>
  <c r="Y7" i="17"/>
  <c r="U15" i="17"/>
  <c r="U14" i="17"/>
  <c r="T14" i="17"/>
  <c r="U9" i="17"/>
  <c r="U8" i="17"/>
  <c r="U7" i="17"/>
  <c r="T7" i="17"/>
  <c r="K25" i="17" l="1"/>
  <c r="K24" i="17"/>
  <c r="K17" i="17"/>
  <c r="K16" i="17"/>
  <c r="K15" i="17"/>
  <c r="K14" i="17"/>
  <c r="K8" i="17"/>
  <c r="K7" i="17"/>
  <c r="J7" i="17"/>
  <c r="U9" i="16"/>
  <c r="U10" i="16"/>
  <c r="U11" i="16"/>
  <c r="U12" i="16"/>
  <c r="U13" i="16"/>
  <c r="U14" i="16"/>
  <c r="U15" i="16"/>
  <c r="U16" i="16"/>
  <c r="U17" i="16"/>
  <c r="U18" i="16"/>
  <c r="U19" i="16"/>
  <c r="U20" i="16"/>
  <c r="U21" i="16"/>
  <c r="U22" i="16"/>
  <c r="U23" i="16"/>
  <c r="U24" i="16"/>
  <c r="U26" i="16"/>
  <c r="Z25" i="16"/>
  <c r="Z24" i="16"/>
  <c r="Z23" i="16"/>
  <c r="Z22" i="16"/>
  <c r="Z21" i="16"/>
  <c r="Z20" i="16"/>
  <c r="Z19" i="16"/>
  <c r="Z18" i="16"/>
  <c r="Z17" i="16"/>
  <c r="Z16" i="16"/>
  <c r="Z15" i="16"/>
  <c r="Y15" i="16"/>
  <c r="Z14" i="16"/>
  <c r="Z11" i="16"/>
  <c r="Z10" i="16"/>
  <c r="Z9" i="16"/>
  <c r="Z8" i="16"/>
  <c r="Z7" i="16"/>
  <c r="Y7" i="16"/>
  <c r="T15" i="16"/>
  <c r="U8" i="16"/>
  <c r="U7" i="16"/>
  <c r="T7" i="16"/>
  <c r="K24" i="16"/>
  <c r="U28" i="19" l="1"/>
  <c r="U27" i="19"/>
  <c r="U26" i="19"/>
  <c r="U25" i="19"/>
  <c r="U24" i="19"/>
  <c r="Z17" i="18"/>
  <c r="Z16" i="18"/>
  <c r="Z15" i="18"/>
  <c r="Z14" i="18"/>
  <c r="Y14" i="18"/>
  <c r="K6" i="19" l="1"/>
  <c r="K7" i="19"/>
  <c r="K8" i="19"/>
  <c r="K9" i="19"/>
  <c r="K10" i="19"/>
  <c r="K11" i="19"/>
  <c r="K12" i="19"/>
  <c r="K13" i="19"/>
  <c r="K14" i="19"/>
  <c r="K15" i="19"/>
  <c r="K16" i="19"/>
  <c r="K17" i="19"/>
  <c r="K18" i="19"/>
  <c r="K19" i="19"/>
  <c r="X33" i="18"/>
  <c r="X38" i="18" s="1"/>
  <c r="E7" i="18"/>
  <c r="Z26" i="18"/>
  <c r="Z24" i="18"/>
  <c r="E17" i="17"/>
  <c r="E15" i="17"/>
  <c r="P12" i="20"/>
  <c r="J14" i="20"/>
  <c r="P11" i="20"/>
  <c r="P14" i="20"/>
  <c r="O14" i="20"/>
  <c r="P10" i="20"/>
  <c r="P9" i="20"/>
  <c r="P8" i="20"/>
  <c r="P7" i="20"/>
  <c r="O7" i="20"/>
  <c r="N33" i="20" s="1"/>
  <c r="N38" i="20" s="1"/>
  <c r="P6" i="20"/>
  <c r="P5" i="20"/>
  <c r="K25" i="20" l="1"/>
  <c r="K14" i="20"/>
  <c r="K15" i="20"/>
  <c r="K16" i="20"/>
  <c r="J15" i="19" l="1"/>
  <c r="U23" i="19" l="1"/>
  <c r="U22" i="19"/>
  <c r="U21" i="19"/>
  <c r="U20" i="19"/>
  <c r="F20" i="19"/>
  <c r="F9" i="18" l="1"/>
  <c r="F8" i="18"/>
  <c r="F7" i="18"/>
  <c r="Z6" i="18"/>
  <c r="Z5" i="18"/>
  <c r="K24" i="20"/>
  <c r="K20" i="20"/>
  <c r="K13" i="20"/>
  <c r="K12" i="20"/>
  <c r="K11" i="20"/>
  <c r="K10" i="20"/>
  <c r="K9" i="20"/>
  <c r="K8" i="20"/>
  <c r="K7" i="20"/>
  <c r="K6" i="20"/>
  <c r="K5" i="20"/>
  <c r="K6" i="17" l="1"/>
  <c r="F25" i="17" l="1"/>
  <c r="F24" i="17"/>
  <c r="I33" i="20" l="1"/>
  <c r="I38" i="20" s="1"/>
  <c r="X38" i="20"/>
  <c r="S38" i="20"/>
  <c r="J7" i="19"/>
  <c r="E16" i="19"/>
  <c r="F9" i="19"/>
  <c r="F8" i="19"/>
  <c r="F7" i="19"/>
  <c r="E7" i="19"/>
  <c r="K25" i="18"/>
  <c r="K7" i="18"/>
  <c r="J7" i="18"/>
  <c r="D38" i="20" l="1"/>
  <c r="F25" i="18" l="1"/>
  <c r="F24" i="18"/>
  <c r="F10" i="18"/>
  <c r="F7" i="17" l="1"/>
  <c r="F8" i="17"/>
  <c r="F9" i="17"/>
  <c r="F17" i="17"/>
  <c r="F16" i="17"/>
  <c r="F15" i="17"/>
  <c r="F14" i="17"/>
  <c r="E7" i="17"/>
  <c r="D33" i="17" s="1"/>
  <c r="U6" i="16"/>
  <c r="U5" i="16"/>
  <c r="Z6" i="17" l="1"/>
  <c r="Z5" i="17"/>
  <c r="D38" i="17" l="1"/>
  <c r="K5" i="19" l="1"/>
  <c r="U6" i="19"/>
  <c r="F6" i="19"/>
  <c r="U5" i="19"/>
  <c r="F5" i="19"/>
  <c r="U6" i="18" l="1"/>
  <c r="U5" i="18"/>
  <c r="K24" i="18" l="1"/>
  <c r="U6" i="17"/>
  <c r="U5" i="17"/>
  <c r="K5" i="17" l="1"/>
  <c r="F5" i="17"/>
  <c r="S33" i="16"/>
  <c r="S38" i="16" s="1"/>
  <c r="X33" i="16"/>
  <c r="X38" i="16" s="1"/>
  <c r="N33" i="16"/>
  <c r="N38" i="16" s="1"/>
  <c r="Z6" i="16"/>
  <c r="Z5" i="16"/>
  <c r="I33" i="16" l="1"/>
  <c r="I38" i="16" s="1"/>
  <c r="N33" i="19" l="1"/>
  <c r="N38" i="19" s="1"/>
  <c r="X38" i="19"/>
  <c r="I33" i="19"/>
  <c r="I38" i="19" s="1"/>
  <c r="S33" i="19" l="1"/>
  <c r="S38" i="19" s="1"/>
  <c r="D33" i="19"/>
  <c r="D38" i="19" s="1"/>
  <c r="K6" i="18"/>
  <c r="F6" i="18"/>
  <c r="K5" i="18"/>
  <c r="F5" i="18"/>
  <c r="N33" i="18" l="1"/>
  <c r="N38" i="18" s="1"/>
  <c r="S33" i="18"/>
  <c r="S38" i="18" s="1"/>
  <c r="I33" i="18" l="1"/>
  <c r="I38" i="18" s="1"/>
  <c r="D33" i="18"/>
  <c r="D38" i="18" s="1"/>
  <c r="X33" i="17" l="1"/>
  <c r="X38" i="17" s="1"/>
  <c r="N33" i="17"/>
  <c r="N38" i="17" s="1"/>
  <c r="S33" i="17"/>
  <c r="S38" i="17" s="1"/>
  <c r="I33" i="17"/>
  <c r="I38" i="17" s="1"/>
</calcChain>
</file>

<file path=xl/sharedStrings.xml><?xml version="1.0" encoding="utf-8"?>
<sst xmlns="http://schemas.openxmlformats.org/spreadsheetml/2006/main" count="1928" uniqueCount="363">
  <si>
    <t>日期</t>
    <phoneticPr fontId="2" type="noConversion"/>
  </si>
  <si>
    <t>其他</t>
    <phoneticPr fontId="2" type="noConversion"/>
  </si>
  <si>
    <t>食譜設計</t>
    <phoneticPr fontId="2" type="noConversion"/>
  </si>
  <si>
    <t>校長</t>
    <phoneticPr fontId="2" type="noConversion"/>
  </si>
  <si>
    <t>水果</t>
    <phoneticPr fontId="2" type="noConversion"/>
  </si>
  <si>
    <t>其他</t>
  </si>
  <si>
    <t>營養供應比例</t>
    <phoneticPr fontId="2" type="noConversion"/>
  </si>
  <si>
    <t>年級</t>
    <phoneticPr fontId="2" type="noConversion"/>
  </si>
  <si>
    <t>＊午餐小叮嚀：</t>
    <phoneticPr fontId="2" type="noConversion"/>
  </si>
  <si>
    <t>＊請午餐執行秘書於學期期間每月20日前，將下個月菜單送至學校及視導區營養師處，進行菜單審查。</t>
    <phoneticPr fontId="2" type="noConversion"/>
  </si>
  <si>
    <t>執行秘書</t>
    <phoneticPr fontId="2" type="noConversion"/>
  </si>
  <si>
    <t>乳品類(份)</t>
    <phoneticPr fontId="2" type="noConversion"/>
  </si>
  <si>
    <t>油脂與堅果種子類(份)</t>
    <phoneticPr fontId="2" type="noConversion"/>
  </si>
  <si>
    <t xml:space="preserve">本校午餐一律供應國產豬肉食材  </t>
  </si>
  <si>
    <t>日期</t>
  </si>
  <si>
    <t>星期</t>
  </si>
  <si>
    <t>主菜</t>
  </si>
  <si>
    <t>副菜</t>
  </si>
  <si>
    <t>青菜</t>
  </si>
  <si>
    <t>湯</t>
  </si>
  <si>
    <t>水果</t>
  </si>
  <si>
    <t>蔬菜/份</t>
  </si>
  <si>
    <t>水果/份</t>
  </si>
  <si>
    <t>熱量/kcal</t>
  </si>
  <si>
    <r>
      <rPr>
        <sz val="10"/>
        <color rgb="FFFF0000"/>
        <rFont val="標楷體"/>
        <family val="4"/>
        <charset val="136"/>
      </rPr>
      <t>全榖雜糧</t>
    </r>
    <r>
      <rPr>
        <sz val="10"/>
        <rFont val="標楷體"/>
        <family val="4"/>
        <charset val="136"/>
      </rPr>
      <t>類(份)</t>
    </r>
    <phoneticPr fontId="2" type="noConversion"/>
  </si>
  <si>
    <r>
      <t>豆魚</t>
    </r>
    <r>
      <rPr>
        <sz val="10"/>
        <color rgb="FFFF0000"/>
        <rFont val="標楷體"/>
        <family val="4"/>
        <charset val="136"/>
      </rPr>
      <t>蛋肉</t>
    </r>
    <r>
      <rPr>
        <sz val="10"/>
        <rFont val="標楷體"/>
        <family val="4"/>
        <charset val="136"/>
      </rPr>
      <t>類(份)</t>
    </r>
    <phoneticPr fontId="2" type="noConversion"/>
  </si>
  <si>
    <t>水果類(份)</t>
    <phoneticPr fontId="2" type="noConversion"/>
  </si>
  <si>
    <t>熱量(大卡)</t>
    <phoneticPr fontId="2" type="noConversion"/>
  </si>
  <si>
    <t>熱量(大卡)</t>
    <phoneticPr fontId="2" type="noConversion"/>
  </si>
  <si>
    <t>蔬菜類(份)</t>
    <phoneticPr fontId="2" type="noConversion"/>
  </si>
  <si>
    <t>油脂與
堅果種子/份</t>
    <phoneticPr fontId="2" type="noConversion"/>
  </si>
  <si>
    <t>豆魚
蛋肉/份</t>
    <phoneticPr fontId="2" type="noConversion"/>
  </si>
  <si>
    <t>全穀
雜糧/份</t>
    <phoneticPr fontId="2" type="noConversion"/>
  </si>
  <si>
    <t>乳品/份</t>
    <phoneticPr fontId="2" type="noConversion"/>
  </si>
  <si>
    <r>
      <t>＊數量：請填寫</t>
    </r>
    <r>
      <rPr>
        <b/>
        <sz val="10"/>
        <color indexed="8"/>
        <rFont val="標楷體"/>
        <family val="4"/>
        <charset val="136"/>
      </rPr>
      <t>每人攝取重量(克)</t>
    </r>
    <r>
      <rPr>
        <sz val="10"/>
        <color indexed="8"/>
        <rFont val="標楷體"/>
        <family val="4"/>
        <charset val="136"/>
      </rPr>
      <t>、數量….等。</t>
    </r>
    <phoneticPr fontId="2" type="noConversion"/>
  </si>
  <si>
    <r>
      <t>＊數量：請填寫</t>
    </r>
    <r>
      <rPr>
        <b/>
        <sz val="10"/>
        <color indexed="8"/>
        <rFont val="標楷體"/>
        <family val="4"/>
        <charset val="136"/>
      </rPr>
      <t>每人攝取重量(克)</t>
    </r>
    <r>
      <rPr>
        <sz val="10"/>
        <color indexed="8"/>
        <rFont val="標楷體"/>
        <family val="4"/>
        <charset val="136"/>
      </rPr>
      <t>、數量….等。</t>
    </r>
    <phoneticPr fontId="2" type="noConversion"/>
  </si>
  <si>
    <t>油脂與堅果種子類(份)</t>
    <phoneticPr fontId="2" type="noConversion"/>
  </si>
  <si>
    <t>年級</t>
    <phoneticPr fontId="2" type="noConversion"/>
  </si>
  <si>
    <t>熱量(大卡)</t>
    <phoneticPr fontId="2" type="noConversion"/>
  </si>
  <si>
    <t>熱量(大卡)</t>
    <phoneticPr fontId="2" type="noConversion"/>
  </si>
  <si>
    <t>年級</t>
    <phoneticPr fontId="2" type="noConversion"/>
  </si>
  <si>
    <r>
      <rPr>
        <sz val="10"/>
        <color rgb="FFFF0000"/>
        <rFont val="標楷體"/>
        <family val="4"/>
        <charset val="136"/>
      </rPr>
      <t>全榖雜糧</t>
    </r>
    <r>
      <rPr>
        <sz val="10"/>
        <rFont val="標楷體"/>
        <family val="4"/>
        <charset val="136"/>
      </rPr>
      <t>類(份)</t>
    </r>
    <phoneticPr fontId="2" type="noConversion"/>
  </si>
  <si>
    <r>
      <rPr>
        <sz val="10"/>
        <color rgb="FFFF0000"/>
        <rFont val="標楷體"/>
        <family val="4"/>
        <charset val="136"/>
      </rPr>
      <t>全榖雜糧</t>
    </r>
    <r>
      <rPr>
        <sz val="10"/>
        <rFont val="標楷體"/>
        <family val="4"/>
        <charset val="136"/>
      </rPr>
      <t>類(份)</t>
    </r>
    <phoneticPr fontId="2" type="noConversion"/>
  </si>
  <si>
    <r>
      <t>＊數量：請填寫</t>
    </r>
    <r>
      <rPr>
        <b/>
        <sz val="10"/>
        <color indexed="8"/>
        <rFont val="標楷體"/>
        <family val="4"/>
        <charset val="136"/>
      </rPr>
      <t>每人攝取重量(克)</t>
    </r>
    <r>
      <rPr>
        <sz val="10"/>
        <color indexed="8"/>
        <rFont val="標楷體"/>
        <family val="4"/>
        <charset val="136"/>
      </rPr>
      <t>、數量….等。</t>
    </r>
    <phoneticPr fontId="2" type="noConversion"/>
  </si>
  <si>
    <t>雞蛋</t>
    <phoneticPr fontId="2" type="noConversion"/>
  </si>
  <si>
    <t>主食</t>
    <phoneticPr fontId="2" type="noConversion"/>
  </si>
  <si>
    <t>一</t>
  </si>
  <si>
    <t>二</t>
  </si>
  <si>
    <t>三</t>
  </si>
  <si>
    <t>四</t>
  </si>
  <si>
    <t>五</t>
  </si>
  <si>
    <t xml:space="preserve">鮮大師食品有限公司 電話：08-8633712 </t>
    <phoneticPr fontId="2" type="noConversion"/>
  </si>
  <si>
    <t>供應廠商營養師:李偵伊</t>
    <phoneticPr fontId="2" type="noConversion"/>
  </si>
  <si>
    <t>項目</t>
    <phoneticPr fontId="2" type="noConversion"/>
  </si>
  <si>
    <t>水果類(份)</t>
    <phoneticPr fontId="2" type="noConversion"/>
  </si>
  <si>
    <r>
      <t>菜名/</t>
    </r>
    <r>
      <rPr>
        <sz val="8"/>
        <rFont val="標楷體"/>
        <family val="4"/>
        <charset val="136"/>
      </rPr>
      <t>烹調法</t>
    </r>
    <phoneticPr fontId="2" type="noConversion"/>
  </si>
  <si>
    <t>糙米</t>
    <phoneticPr fontId="2" type="noConversion"/>
  </si>
  <si>
    <t>肉絲</t>
    <phoneticPr fontId="2" type="noConversion"/>
  </si>
  <si>
    <t>湯</t>
    <phoneticPr fontId="2" type="noConversion"/>
  </si>
  <si>
    <t>馬鈴薯</t>
    <phoneticPr fontId="2" type="noConversion"/>
  </si>
  <si>
    <t>白米飯</t>
    <phoneticPr fontId="2" type="noConversion"/>
  </si>
  <si>
    <t>有機蔬菜</t>
    <phoneticPr fontId="2" type="noConversion"/>
  </si>
  <si>
    <r>
      <t xml:space="preserve">營養師：李偵伊                   午餐秘書：                    主任：                    校長：                  </t>
    </r>
    <r>
      <rPr>
        <sz val="100"/>
        <rFont val="標楷體"/>
        <family val="4"/>
        <charset val="136"/>
      </rPr>
      <t xml:space="preserve">本校午餐一律供應國產豬肉食材 
*本午餐含有麩質之穀物、大豆、蛋、魚類及其製品，不適合對其過敏體質者食用         </t>
    </r>
    <phoneticPr fontId="2" type="noConversion"/>
  </si>
  <si>
    <t>粳米</t>
    <phoneticPr fontId="2" type="noConversion"/>
  </si>
  <si>
    <t>白蘿蔔</t>
    <phoneticPr fontId="2" type="noConversion"/>
  </si>
  <si>
    <t>糙米飯</t>
    <phoneticPr fontId="2" type="noConversion"/>
  </si>
  <si>
    <t>高麗菜</t>
    <phoneticPr fontId="2" type="noConversion"/>
  </si>
  <si>
    <t>胡蘿蔔</t>
    <phoneticPr fontId="2" type="noConversion"/>
  </si>
  <si>
    <t>副 食二</t>
    <phoneticPr fontId="2" type="noConversion"/>
  </si>
  <si>
    <t>乾木耳絲</t>
    <phoneticPr fontId="2" type="noConversion"/>
  </si>
  <si>
    <t>每人(g)</t>
    <phoneticPr fontId="2" type="noConversion"/>
  </si>
  <si>
    <t>學校採購量(kg)</t>
    <phoneticPr fontId="2" type="noConversion"/>
  </si>
  <si>
    <t>食材</t>
    <phoneticPr fontId="2" type="noConversion"/>
  </si>
  <si>
    <r>
      <t>豆魚</t>
    </r>
    <r>
      <rPr>
        <sz val="10"/>
        <color rgb="FFFF0000"/>
        <rFont val="標楷體"/>
        <family val="4"/>
        <charset val="136"/>
      </rPr>
      <t>蛋肉</t>
    </r>
    <r>
      <rPr>
        <sz val="10"/>
        <rFont val="標楷體"/>
        <family val="4"/>
        <charset val="136"/>
      </rPr>
      <t>類(份)</t>
    </r>
    <phoneticPr fontId="2" type="noConversion"/>
  </si>
  <si>
    <t>乳品類(份)</t>
    <phoneticPr fontId="2" type="noConversion"/>
  </si>
  <si>
    <t>副 食三</t>
    <phoneticPr fontId="2" type="noConversion"/>
  </si>
  <si>
    <t>魚丁</t>
    <phoneticPr fontId="2" type="noConversion"/>
  </si>
  <si>
    <t>小米飯</t>
    <phoneticPr fontId="2" type="noConversion"/>
  </si>
  <si>
    <t>豆芽菜</t>
    <phoneticPr fontId="2" type="noConversion"/>
  </si>
  <si>
    <t>玉米粒</t>
    <phoneticPr fontId="2" type="noConversion"/>
  </si>
  <si>
    <t>食材</t>
    <phoneticPr fontId="2" type="noConversion"/>
  </si>
  <si>
    <r>
      <t>菜名/</t>
    </r>
    <r>
      <rPr>
        <sz val="8"/>
        <rFont val="標楷體"/>
        <family val="4"/>
        <charset val="136"/>
      </rPr>
      <t>烹調法</t>
    </r>
    <phoneticPr fontId="2" type="noConversion"/>
  </si>
  <si>
    <t>雞排丁</t>
    <phoneticPr fontId="2" type="noConversion"/>
  </si>
  <si>
    <t>小黃瓜</t>
    <phoneticPr fontId="2" type="noConversion"/>
  </si>
  <si>
    <t>洋蔥</t>
    <phoneticPr fontId="2" type="noConversion"/>
  </si>
  <si>
    <t>山東白</t>
    <phoneticPr fontId="2" type="noConversion"/>
  </si>
  <si>
    <t>豆薯</t>
    <phoneticPr fontId="2" type="noConversion"/>
  </si>
  <si>
    <t>絞肉</t>
    <phoneticPr fontId="2" type="noConversion"/>
  </si>
  <si>
    <t>豆腐</t>
    <phoneticPr fontId="2" type="noConversion"/>
  </si>
  <si>
    <t>日期</t>
    <phoneticPr fontId="2" type="noConversion"/>
  </si>
  <si>
    <t>項目</t>
    <phoneticPr fontId="2" type="noConversion"/>
  </si>
  <si>
    <t>每人(g)</t>
    <phoneticPr fontId="2" type="noConversion"/>
  </si>
  <si>
    <t>學校採購量(kg)</t>
    <phoneticPr fontId="2" type="noConversion"/>
  </si>
  <si>
    <t>糙米</t>
    <phoneticPr fontId="2" type="noConversion"/>
  </si>
  <si>
    <t>小米</t>
    <phoneticPr fontId="2" type="noConversion"/>
  </si>
  <si>
    <t>副 食一</t>
    <phoneticPr fontId="2" type="noConversion"/>
  </si>
  <si>
    <t>肉丁</t>
    <phoneticPr fontId="2" type="noConversion"/>
  </si>
  <si>
    <t>項目</t>
    <phoneticPr fontId="2" type="noConversion"/>
  </si>
  <si>
    <r>
      <t>菜名/</t>
    </r>
    <r>
      <rPr>
        <sz val="8"/>
        <rFont val="標楷體"/>
        <family val="4"/>
        <charset val="136"/>
      </rPr>
      <t>烹調法</t>
    </r>
    <phoneticPr fontId="2" type="noConversion"/>
  </si>
  <si>
    <t>食材</t>
    <phoneticPr fontId="2" type="noConversion"/>
  </si>
  <si>
    <t>學校採購量(kg)</t>
    <phoneticPr fontId="2" type="noConversion"/>
  </si>
  <si>
    <t>主食</t>
    <phoneticPr fontId="2" type="noConversion"/>
  </si>
  <si>
    <t>雞胸肉丁</t>
    <phoneticPr fontId="2" type="noConversion"/>
  </si>
  <si>
    <t>副 食三</t>
    <phoneticPr fontId="2" type="noConversion"/>
  </si>
  <si>
    <t>湯</t>
    <phoneticPr fontId="2" type="noConversion"/>
  </si>
  <si>
    <r>
      <t>菜名/</t>
    </r>
    <r>
      <rPr>
        <sz val="8"/>
        <rFont val="標楷體"/>
        <family val="4"/>
        <charset val="136"/>
      </rPr>
      <t>烹調法</t>
    </r>
    <phoneticPr fontId="2" type="noConversion"/>
  </si>
  <si>
    <t>麵料</t>
    <phoneticPr fontId="2" type="noConversion"/>
  </si>
  <si>
    <t>紫米飯</t>
    <phoneticPr fontId="2" type="noConversion"/>
  </si>
  <si>
    <t>冬瓜</t>
    <phoneticPr fontId="2" type="noConversion"/>
  </si>
  <si>
    <t>青蔥</t>
    <phoneticPr fontId="2" type="noConversion"/>
  </si>
  <si>
    <t>紫菜</t>
    <phoneticPr fontId="2" type="noConversion"/>
  </si>
  <si>
    <t>紫米</t>
    <phoneticPr fontId="2" type="noConversion"/>
  </si>
  <si>
    <t>綠花椰</t>
    <phoneticPr fontId="2" type="noConversion"/>
  </si>
  <si>
    <t>番茄</t>
    <phoneticPr fontId="2" type="noConversion"/>
  </si>
  <si>
    <t>魚丸</t>
    <phoneticPr fontId="2" type="noConversion"/>
  </si>
  <si>
    <t>筍絲</t>
    <phoneticPr fontId="2" type="noConversion"/>
  </si>
  <si>
    <t>芹菜</t>
    <phoneticPr fontId="2" type="noConversion"/>
  </si>
  <si>
    <t>雞腿</t>
    <phoneticPr fontId="2" type="noConversion"/>
  </si>
  <si>
    <t>海帶芽</t>
    <phoneticPr fontId="2" type="noConversion"/>
  </si>
  <si>
    <t>龍骨</t>
    <phoneticPr fontId="2" type="noConversion"/>
  </si>
  <si>
    <t>黑輪</t>
    <phoneticPr fontId="2" type="noConversion"/>
  </si>
  <si>
    <t>肉片</t>
    <phoneticPr fontId="2" type="noConversion"/>
  </si>
  <si>
    <t>味噌蛋花湯</t>
    <phoneticPr fontId="2" type="noConversion"/>
  </si>
  <si>
    <t>乾香菇</t>
    <phoneticPr fontId="2" type="noConversion"/>
  </si>
  <si>
    <t>白花椰</t>
    <phoneticPr fontId="2" type="noConversion"/>
  </si>
  <si>
    <t>少許</t>
    <phoneticPr fontId="2" type="noConversion"/>
  </si>
  <si>
    <t>香菇肉燥</t>
    <phoneticPr fontId="2" type="noConversion"/>
  </si>
  <si>
    <t>冬粉</t>
    <phoneticPr fontId="2" type="noConversion"/>
  </si>
  <si>
    <t>芝麻飯</t>
    <phoneticPr fontId="2" type="noConversion"/>
  </si>
  <si>
    <t>黑芝麻</t>
    <phoneticPr fontId="2" type="noConversion"/>
  </si>
  <si>
    <t>紫菜蛋花湯</t>
    <phoneticPr fontId="2" type="noConversion"/>
  </si>
  <si>
    <t>麥片飯</t>
    <phoneticPr fontId="2" type="noConversion"/>
  </si>
  <si>
    <t>麥片</t>
    <phoneticPr fontId="2" type="noConversion"/>
  </si>
  <si>
    <t>筍乾</t>
    <phoneticPr fontId="2" type="noConversion"/>
  </si>
  <si>
    <t>紅蘿蔔</t>
    <phoneticPr fontId="2" type="noConversion"/>
  </si>
  <si>
    <t>小豆乾丁</t>
    <phoneticPr fontId="2" type="noConversion"/>
  </si>
  <si>
    <t>油豆腐丁</t>
    <phoneticPr fontId="2" type="noConversion"/>
  </si>
  <si>
    <t>洋香菜粉</t>
    <phoneticPr fontId="2" type="noConversion"/>
  </si>
  <si>
    <t>綠豆</t>
    <phoneticPr fontId="2" type="noConversion"/>
  </si>
  <si>
    <t>培根</t>
    <phoneticPr fontId="2" type="noConversion"/>
  </si>
  <si>
    <t>鴻禧菇</t>
    <phoneticPr fontId="2" type="noConversion"/>
  </si>
  <si>
    <t>脆瓜燉雞</t>
    <phoneticPr fontId="2" type="noConversion"/>
  </si>
  <si>
    <t>香炒三絲</t>
    <phoneticPr fontId="2" type="noConversion"/>
  </si>
  <si>
    <t>薏仁飯</t>
    <phoneticPr fontId="2" type="noConversion"/>
  </si>
  <si>
    <t>京醬肉絲</t>
    <phoneticPr fontId="2" type="noConversion"/>
  </si>
  <si>
    <t>雙花炒鮮菇</t>
    <phoneticPr fontId="2" type="noConversion"/>
  </si>
  <si>
    <t>什錦飯湯</t>
    <phoneticPr fontId="2" type="noConversion"/>
  </si>
  <si>
    <t>飯湯料</t>
    <phoneticPr fontId="2" type="noConversion"/>
  </si>
  <si>
    <t>紅藜飯</t>
    <phoneticPr fontId="2" type="noConversion"/>
  </si>
  <si>
    <t>香炒三丁</t>
    <phoneticPr fontId="2" type="noConversion"/>
  </si>
  <si>
    <t>海芽小魚湯</t>
    <phoneticPr fontId="2" type="noConversion"/>
  </si>
  <si>
    <t>咖哩雞</t>
    <phoneticPr fontId="2" type="noConversion"/>
  </si>
  <si>
    <t>鐵板燒雞</t>
    <phoneticPr fontId="2" type="noConversion"/>
  </si>
  <si>
    <t>筍乾控肉</t>
    <phoneticPr fontId="2" type="noConversion"/>
  </si>
  <si>
    <t>海苔飯</t>
    <phoneticPr fontId="2" type="noConversion"/>
  </si>
  <si>
    <t>茄汁燒肉片</t>
    <phoneticPr fontId="2" type="noConversion"/>
  </si>
  <si>
    <t>絲瓜麵線湯</t>
    <phoneticPr fontId="2" type="noConversion"/>
  </si>
  <si>
    <t>翡翠豆腐湯</t>
    <phoneticPr fontId="2" type="noConversion"/>
  </si>
  <si>
    <t>什錦炒冬粉</t>
    <phoneticPr fontId="2" type="noConversion"/>
  </si>
  <si>
    <t>薏仁</t>
    <phoneticPr fontId="2" type="noConversion"/>
  </si>
  <si>
    <t>柴魚片</t>
    <phoneticPr fontId="2" type="noConversion"/>
  </si>
  <si>
    <t>泰式酸甜醬</t>
    <phoneticPr fontId="2" type="noConversion"/>
  </si>
  <si>
    <t>奶香洋芋燉雞</t>
    <phoneticPr fontId="2" type="noConversion"/>
  </si>
  <si>
    <t>肉骨茶湯</t>
    <phoneticPr fontId="2" type="noConversion"/>
  </si>
  <si>
    <t>肉骨茶包</t>
    <phoneticPr fontId="2" type="noConversion"/>
  </si>
  <si>
    <t>檸檬雞翅</t>
    <phoneticPr fontId="2" type="noConversion"/>
  </si>
  <si>
    <t>黑胡椒</t>
    <phoneticPr fontId="2" type="noConversion"/>
  </si>
  <si>
    <t>紅藜</t>
    <phoneticPr fontId="2" type="noConversion"/>
  </si>
  <si>
    <t>麻醬拌豆芽</t>
    <phoneticPr fontId="2" type="noConversion"/>
  </si>
  <si>
    <t>雞肉絲</t>
    <phoneticPr fontId="2" type="noConversion"/>
  </si>
  <si>
    <t>玉米筍</t>
    <phoneticPr fontId="2" type="noConversion"/>
  </si>
  <si>
    <t>麻醬</t>
    <phoneticPr fontId="2" type="noConversion"/>
  </si>
  <si>
    <t>味噌海芽湯</t>
    <phoneticPr fontId="2" type="noConversion"/>
  </si>
  <si>
    <t>翡翠</t>
    <phoneticPr fontId="2" type="noConversion"/>
  </si>
  <si>
    <t>白菜炒寬粉</t>
    <phoneticPr fontId="2" type="noConversion"/>
  </si>
  <si>
    <t>米血</t>
    <phoneticPr fontId="2" type="noConversion"/>
  </si>
  <si>
    <t>鳳梨</t>
    <phoneticPr fontId="2" type="noConversion"/>
  </si>
  <si>
    <t>寬粉</t>
    <phoneticPr fontId="2" type="noConversion"/>
  </si>
  <si>
    <t>角螺</t>
    <phoneticPr fontId="2" type="noConversion"/>
  </si>
  <si>
    <t>杏鮑菇</t>
    <phoneticPr fontId="2" type="noConversion"/>
  </si>
  <si>
    <t>九層塔</t>
    <phoneticPr fontId="2" type="noConversion"/>
  </si>
  <si>
    <t>海苔香鬆</t>
    <phoneticPr fontId="2" type="noConversion"/>
  </si>
  <si>
    <t>絲瓜</t>
    <phoneticPr fontId="2" type="noConversion"/>
  </si>
  <si>
    <t>麵線</t>
    <phoneticPr fontId="2" type="noConversion"/>
  </si>
  <si>
    <t>海帶芽</t>
    <phoneticPr fontId="2" type="noConversion"/>
  </si>
  <si>
    <t>香酥卡拉雞塊*1</t>
    <phoneticPr fontId="2" type="noConversion"/>
  </si>
  <si>
    <t>鮮肉包*1</t>
    <phoneticPr fontId="2" type="noConversion"/>
  </si>
  <si>
    <t>肉包</t>
    <phoneticPr fontId="2" type="noConversion"/>
  </si>
  <si>
    <t>季節時蔬</t>
    <phoneticPr fontId="2" type="noConversion"/>
  </si>
  <si>
    <t>教師節放假</t>
    <phoneticPr fontId="2" type="noConversion"/>
  </si>
  <si>
    <t>中秋節放假</t>
    <phoneticPr fontId="2" type="noConversion"/>
  </si>
  <si>
    <t>鮮奶</t>
    <phoneticPr fontId="2" type="noConversion"/>
  </si>
  <si>
    <t>燕麥飯</t>
    <phoneticPr fontId="2" type="noConversion"/>
  </si>
  <si>
    <t>麻油菇菇飯</t>
    <phoneticPr fontId="2" type="noConversion"/>
  </si>
  <si>
    <t>三杯雞</t>
    <phoneticPr fontId="2" type="noConversion"/>
  </si>
  <si>
    <t>香菇蒸蛋</t>
    <phoneticPr fontId="2" type="noConversion"/>
  </si>
  <si>
    <t>塔香海根干片</t>
    <phoneticPr fontId="2" type="noConversion"/>
  </si>
  <si>
    <t>季節時蔬(綠色蔬菜或白色蔬菜)</t>
  </si>
  <si>
    <t>鮮蔬山藥湯</t>
    <phoneticPr fontId="2" type="noConversion"/>
  </si>
  <si>
    <t>山藥</t>
    <phoneticPr fontId="2" type="noConversion"/>
  </si>
  <si>
    <t>教師節放假</t>
    <phoneticPr fontId="2" type="noConversion"/>
  </si>
  <si>
    <t>泰式打拋豬</t>
    <phoneticPr fontId="2" type="noConversion"/>
  </si>
  <si>
    <t>泰式打拋諸</t>
    <phoneticPr fontId="2" type="noConversion"/>
  </si>
  <si>
    <t>燕麥</t>
    <phoneticPr fontId="2" type="noConversion"/>
  </si>
  <si>
    <t>蘿蔔雞湯</t>
    <phoneticPr fontId="2" type="noConversion"/>
  </si>
  <si>
    <t>鮪魚罐頭</t>
    <phoneticPr fontId="2" type="noConversion"/>
  </si>
  <si>
    <t>玉米炒蛋</t>
    <phoneticPr fontId="2" type="noConversion"/>
  </si>
  <si>
    <t>玉米濃湯</t>
    <phoneticPr fontId="2" type="noConversion"/>
  </si>
  <si>
    <t>毛豆仁</t>
    <phoneticPr fontId="2" type="noConversion"/>
  </si>
  <si>
    <t>冰糖</t>
    <phoneticPr fontId="2" type="noConversion"/>
  </si>
  <si>
    <t>塔香海根炒干片</t>
    <phoneticPr fontId="2" type="noConversion"/>
  </si>
  <si>
    <t>豆干片</t>
    <phoneticPr fontId="2" type="noConversion"/>
  </si>
  <si>
    <t>海帶根</t>
    <phoneticPr fontId="2" type="noConversion"/>
  </si>
  <si>
    <t>乾吻仔魚</t>
    <phoneticPr fontId="2" type="noConversion"/>
  </si>
  <si>
    <t>金針菇</t>
    <phoneticPr fontId="2" type="noConversion"/>
  </si>
  <si>
    <t>雞蛋</t>
    <phoneticPr fontId="2" type="noConversion"/>
  </si>
  <si>
    <t>玉米粒</t>
    <phoneticPr fontId="2" type="noConversion"/>
  </si>
  <si>
    <t>胡蘿蔔</t>
    <phoneticPr fontId="2" type="noConversion"/>
  </si>
  <si>
    <t>義式奶香螺旋麵</t>
    <phoneticPr fontId="2" type="noConversion"/>
  </si>
  <si>
    <t>義式香料粉</t>
    <phoneticPr fontId="2" type="noConversion"/>
  </si>
  <si>
    <t>香酥卡拉雞塊*1</t>
    <phoneticPr fontId="2" type="noConversion"/>
  </si>
  <si>
    <t>卡拉雞塊</t>
    <phoneticPr fontId="2" type="noConversion"/>
  </si>
  <si>
    <t>蘑菇罐</t>
    <phoneticPr fontId="2" type="noConversion"/>
  </si>
  <si>
    <t>青椒</t>
    <phoneticPr fontId="2" type="noConversion"/>
  </si>
  <si>
    <t>鮪魚拌鮮蔬</t>
    <phoneticPr fontId="2" type="noConversion"/>
  </si>
  <si>
    <t>蘿蔔鮮菇湯</t>
    <phoneticPr fontId="2" type="noConversion"/>
  </si>
  <si>
    <t>玉米綠花椰</t>
    <phoneticPr fontId="2" type="noConversion"/>
  </si>
  <si>
    <t>紅燒豬肉湯麵</t>
    <phoneticPr fontId="2" type="noConversion"/>
  </si>
  <si>
    <t>水煮蛋*1</t>
    <phoneticPr fontId="2" type="noConversion"/>
  </si>
  <si>
    <t>壽喜燒肉片</t>
    <phoneticPr fontId="2" type="noConversion"/>
  </si>
  <si>
    <t>青花炒肉絲</t>
    <phoneticPr fontId="2" type="noConversion"/>
  </si>
  <si>
    <t>糖醋燴肉丁</t>
    <phoneticPr fontId="2" type="noConversion"/>
  </si>
  <si>
    <t>鮮筍肉絲湯</t>
    <phoneticPr fontId="2" type="noConversion"/>
  </si>
  <si>
    <t>奶香燴鮮蔬</t>
    <phoneticPr fontId="2" type="noConversion"/>
  </si>
  <si>
    <t>白菜寬粉煲</t>
    <phoneticPr fontId="2" type="noConversion"/>
  </si>
  <si>
    <t>香酥魚丁</t>
    <phoneticPr fontId="2" type="noConversion"/>
  </si>
  <si>
    <t>紅絲炒蛋</t>
    <phoneticPr fontId="2" type="noConversion"/>
  </si>
  <si>
    <t>蘿蔔燒油腐</t>
    <phoneticPr fontId="2" type="noConversion"/>
  </si>
  <si>
    <t>香檸蒸雞翅*1</t>
    <phoneticPr fontId="2" type="noConversion"/>
  </si>
  <si>
    <r>
      <t>供應人數：</t>
    </r>
    <r>
      <rPr>
        <sz val="12"/>
        <color indexed="8"/>
        <rFont val="標楷體"/>
        <family val="4"/>
        <charset val="136"/>
      </rPr>
      <t xml:space="preserve">   1000     人</t>
    </r>
    <phoneticPr fontId="2" type="noConversion"/>
  </si>
  <si>
    <t>砂糖</t>
    <phoneticPr fontId="2" type="noConversion"/>
  </si>
  <si>
    <t>蝦皮</t>
    <phoneticPr fontId="2" type="noConversion"/>
  </si>
  <si>
    <r>
      <t>供應人數：</t>
    </r>
    <r>
      <rPr>
        <sz val="12"/>
        <color indexed="8"/>
        <rFont val="標楷體"/>
        <family val="4"/>
        <charset val="136"/>
      </rPr>
      <t xml:space="preserve">   1000      人</t>
    </r>
    <phoneticPr fontId="2" type="noConversion"/>
  </si>
  <si>
    <t>細拉麵</t>
    <phoneticPr fontId="2" type="noConversion"/>
  </si>
  <si>
    <t>番茄罐</t>
    <phoneticPr fontId="2" type="noConversion"/>
  </si>
  <si>
    <t>牛奶</t>
    <phoneticPr fontId="2" type="noConversion"/>
  </si>
  <si>
    <t>青蔥</t>
    <phoneticPr fontId="2" type="noConversion"/>
  </si>
  <si>
    <t>紅豆</t>
    <phoneticPr fontId="2" type="noConversion"/>
  </si>
  <si>
    <t>砂糖</t>
    <phoneticPr fontId="2" type="noConversion"/>
  </si>
  <si>
    <t>乾香菇</t>
    <phoneticPr fontId="2" type="noConversion"/>
  </si>
  <si>
    <t>脆瓜罐頭</t>
    <phoneticPr fontId="2" type="noConversion"/>
  </si>
  <si>
    <t>香菇素燥</t>
    <phoneticPr fontId="2" type="noConversion"/>
  </si>
  <si>
    <t>茄汁燒豆腐</t>
    <phoneticPr fontId="2" type="noConversion"/>
  </si>
  <si>
    <t>奶香洋芋豆包</t>
    <phoneticPr fontId="2" type="noConversion"/>
  </si>
  <si>
    <t>筍乾麵輪</t>
    <phoneticPr fontId="2" type="noConversion"/>
  </si>
  <si>
    <t>香酥雙拼</t>
    <phoneticPr fontId="2" type="noConversion"/>
  </si>
  <si>
    <t>紅燒鮮蔬湯麵</t>
    <phoneticPr fontId="2" type="noConversion"/>
  </si>
  <si>
    <t>京醬干絲</t>
    <phoneticPr fontId="2" type="noConversion"/>
  </si>
  <si>
    <t>鐵板麵腸</t>
    <phoneticPr fontId="2" type="noConversion"/>
  </si>
  <si>
    <t>泰式打拋乾丁</t>
    <phoneticPr fontId="2" type="noConversion"/>
  </si>
  <si>
    <t>豆皮壽喜燒</t>
    <phoneticPr fontId="2" type="noConversion"/>
  </si>
  <si>
    <t>咖哩豆腐</t>
    <phoneticPr fontId="2" type="noConversion"/>
  </si>
  <si>
    <t>脆瓜素燥</t>
    <phoneticPr fontId="2" type="noConversion"/>
  </si>
  <si>
    <t>炒青花</t>
    <phoneticPr fontId="2" type="noConversion"/>
  </si>
  <si>
    <t>素魚排*1</t>
    <phoneticPr fontId="2" type="noConversion"/>
  </si>
  <si>
    <t>小瓜拌鮮蔬</t>
    <phoneticPr fontId="2" type="noConversion"/>
  </si>
  <si>
    <t>香酥素雞塊*4</t>
    <phoneticPr fontId="2" type="noConversion"/>
  </si>
  <si>
    <t>素肉骨茶湯</t>
    <phoneticPr fontId="2" type="noConversion"/>
  </si>
  <si>
    <t>蘿蔔湯</t>
    <phoneticPr fontId="2" type="noConversion"/>
  </si>
  <si>
    <t>海芽蛋花湯</t>
    <phoneticPr fontId="2" type="noConversion"/>
  </si>
  <si>
    <t>鮮筍湯</t>
    <phoneticPr fontId="2" type="noConversion"/>
  </si>
  <si>
    <t>碎麵輪</t>
    <phoneticPr fontId="2" type="noConversion"/>
  </si>
  <si>
    <t>素肉燥</t>
    <phoneticPr fontId="2" type="noConversion"/>
  </si>
  <si>
    <r>
      <t>供應人數：</t>
    </r>
    <r>
      <rPr>
        <sz val="12"/>
        <color indexed="8"/>
        <rFont val="標楷體"/>
        <family val="4"/>
        <charset val="136"/>
      </rPr>
      <t xml:space="preserve">   15     人</t>
    </r>
    <phoneticPr fontId="2" type="noConversion"/>
  </si>
  <si>
    <t>豆皮絲</t>
    <phoneticPr fontId="2" type="noConversion"/>
  </si>
  <si>
    <t>素丸</t>
    <phoneticPr fontId="2" type="noConversion"/>
  </si>
  <si>
    <t>豆包絲</t>
    <phoneticPr fontId="2" type="noConversion"/>
  </si>
  <si>
    <t>素羊肉</t>
    <phoneticPr fontId="2" type="noConversion"/>
  </si>
  <si>
    <r>
      <t>供應人數：</t>
    </r>
    <r>
      <rPr>
        <sz val="12"/>
        <color indexed="8"/>
        <rFont val="標楷體"/>
        <family val="4"/>
        <charset val="136"/>
      </rPr>
      <t xml:space="preserve">   15      人</t>
    </r>
    <phoneticPr fontId="2" type="noConversion"/>
  </si>
  <si>
    <t>麵輪</t>
    <phoneticPr fontId="2" type="noConversion"/>
  </si>
  <si>
    <t>素黑輪</t>
    <phoneticPr fontId="2" type="noConversion"/>
  </si>
  <si>
    <t>地瓜薯條</t>
    <phoneticPr fontId="2" type="noConversion"/>
  </si>
  <si>
    <t>凍豆腐</t>
    <phoneticPr fontId="2" type="noConversion"/>
  </si>
  <si>
    <t>豆干絲</t>
    <phoneticPr fontId="2" type="noConversion"/>
  </si>
  <si>
    <t>麵腸</t>
    <phoneticPr fontId="2" type="noConversion"/>
  </si>
  <si>
    <t>客家小炒</t>
    <phoneticPr fontId="2" type="noConversion"/>
  </si>
  <si>
    <t>蔥油雞</t>
    <phoneticPr fontId="2" type="noConversion"/>
  </si>
  <si>
    <t>蔥油雞</t>
    <phoneticPr fontId="2" type="noConversion"/>
  </si>
  <si>
    <t>客家小炒</t>
    <phoneticPr fontId="2" type="noConversion"/>
  </si>
  <si>
    <t>酸辣湯</t>
    <phoneticPr fontId="2" type="noConversion"/>
  </si>
  <si>
    <t>酸辣湯</t>
    <phoneticPr fontId="2" type="noConversion"/>
  </si>
  <si>
    <t>乾魷魚</t>
    <phoneticPr fontId="2" type="noConversion"/>
  </si>
  <si>
    <t>乾木耳絲</t>
    <phoneticPr fontId="2" type="noConversion"/>
  </si>
  <si>
    <t>胡蘿蔔</t>
    <phoneticPr fontId="2" type="noConversion"/>
  </si>
  <si>
    <t>苦瓜</t>
    <phoneticPr fontId="2" type="noConversion"/>
  </si>
  <si>
    <t>鹹鴨蛋</t>
    <phoneticPr fontId="2" type="noConversion"/>
  </si>
  <si>
    <t>牛排麵</t>
    <phoneticPr fontId="2" type="noConversion"/>
  </si>
  <si>
    <t>綠豆湯</t>
    <phoneticPr fontId="2" type="noConversion"/>
  </si>
  <si>
    <t>紅豆薏仁湯</t>
    <phoneticPr fontId="2" type="noConversion"/>
  </si>
  <si>
    <t>冬瓜龍骨湯</t>
    <phoneticPr fontId="2" type="noConversion"/>
  </si>
  <si>
    <t>三色炒蛋</t>
    <phoneticPr fontId="2" type="noConversion"/>
  </si>
  <si>
    <t>苦瓜鹹蛋</t>
    <phoneticPr fontId="2" type="noConversion"/>
  </si>
  <si>
    <t>塔香燒茄</t>
    <phoneticPr fontId="2" type="noConversion"/>
  </si>
  <si>
    <t>菜脯炒蛋</t>
    <phoneticPr fontId="2" type="noConversion"/>
  </si>
  <si>
    <t>鮑菇炒蛋</t>
    <phoneticPr fontId="2" type="noConversion"/>
  </si>
  <si>
    <t>彩椒炒蛋</t>
    <phoneticPr fontId="2" type="noConversion"/>
  </si>
  <si>
    <t>蒸地瓜</t>
    <phoneticPr fontId="2" type="noConversion"/>
  </si>
  <si>
    <t>海芽炒蛋</t>
    <phoneticPr fontId="2" type="noConversion"/>
  </si>
  <si>
    <t>毛豆炒蛋</t>
    <phoneticPr fontId="2" type="noConversion"/>
  </si>
  <si>
    <t>醬燒苦瓜</t>
    <phoneticPr fontId="2" type="noConversion"/>
  </si>
  <si>
    <t>冬瓜湯</t>
    <phoneticPr fontId="2" type="noConversion"/>
  </si>
  <si>
    <t>冰心地瓜*1</t>
    <phoneticPr fontId="2" type="noConversion"/>
  </si>
  <si>
    <t>椒香毛豆莢</t>
    <phoneticPr fontId="2" type="noConversion"/>
  </si>
  <si>
    <t>番茄炒蛋</t>
    <phoneticPr fontId="2" type="noConversion"/>
  </si>
  <si>
    <t>薑燒南瓜</t>
    <phoneticPr fontId="2" type="noConversion"/>
  </si>
  <si>
    <t>三色丁</t>
    <phoneticPr fontId="2" type="noConversion"/>
  </si>
  <si>
    <t>菜脯碎</t>
    <phoneticPr fontId="2" type="noConversion"/>
  </si>
  <si>
    <t>茄子</t>
    <phoneticPr fontId="2" type="noConversion"/>
  </si>
  <si>
    <t>素魚排</t>
    <phoneticPr fontId="2" type="noConversion"/>
  </si>
  <si>
    <t>芝麻包*1</t>
    <phoneticPr fontId="2" type="noConversion"/>
  </si>
  <si>
    <t xml:space="preserve"> 屏東縣東新國民中學115年9月第1週學生午餐食譜</t>
    <phoneticPr fontId="2" type="noConversion"/>
  </si>
  <si>
    <t>海結燒肉丁</t>
    <phoneticPr fontId="2" type="noConversion"/>
  </si>
  <si>
    <t>海帶結</t>
    <phoneticPr fontId="2" type="noConversion"/>
  </si>
  <si>
    <t>豆漿</t>
    <phoneticPr fontId="2" type="noConversion"/>
  </si>
  <si>
    <t xml:space="preserve"> 屏東縣東新國民中學115年9月第1週學生素食午餐食譜</t>
    <phoneticPr fontId="2" type="noConversion"/>
  </si>
  <si>
    <t>彩椒</t>
    <phoneticPr fontId="2" type="noConversion"/>
  </si>
  <si>
    <t>地瓜</t>
    <phoneticPr fontId="2" type="noConversion"/>
  </si>
  <si>
    <t>海結燒麵輪</t>
    <phoneticPr fontId="2" type="noConversion"/>
  </si>
  <si>
    <t>三杯素腰花</t>
    <phoneticPr fontId="2" type="noConversion"/>
  </si>
  <si>
    <t>糖醋燴素雞</t>
    <phoneticPr fontId="2" type="noConversion"/>
  </si>
  <si>
    <t xml:space="preserve"> 屏東縣東新國民中學115年9月第2週學生素食午餐食譜</t>
    <phoneticPr fontId="2" type="noConversion"/>
  </si>
  <si>
    <t>水果</t>
    <phoneticPr fontId="2" type="noConversion"/>
  </si>
  <si>
    <t xml:space="preserve"> 屏東縣東新國民中學115年9月第2週學生午餐食譜</t>
    <phoneticPr fontId="2" type="noConversion"/>
  </si>
  <si>
    <t xml:space="preserve"> 屏東縣東新國民中學115年9月第3週學生午餐食譜</t>
    <phoneticPr fontId="2" type="noConversion"/>
  </si>
  <si>
    <t xml:space="preserve"> 屏東縣東新國民中學115年9月第4週學生午餐食譜</t>
    <phoneticPr fontId="2" type="noConversion"/>
  </si>
  <si>
    <t xml:space="preserve"> 屏東縣東新國民中學115年9月第5週學生午餐食譜</t>
    <phoneticPr fontId="2" type="noConversion"/>
  </si>
  <si>
    <t>牛奶</t>
    <phoneticPr fontId="2" type="noConversion"/>
  </si>
  <si>
    <t>豆漿</t>
    <phoneticPr fontId="2" type="noConversion"/>
  </si>
  <si>
    <r>
      <t>供應人數：</t>
    </r>
    <r>
      <rPr>
        <sz val="12"/>
        <color indexed="8"/>
        <rFont val="標楷體"/>
        <family val="4"/>
        <charset val="136"/>
      </rPr>
      <t xml:space="preserve">   927    人</t>
    </r>
    <phoneticPr fontId="2" type="noConversion"/>
  </si>
  <si>
    <t>115年9月份素食菜單</t>
    <phoneticPr fontId="2" type="noConversion"/>
  </si>
  <si>
    <t>義式奶香義大利麵</t>
    <phoneticPr fontId="2" type="noConversion"/>
  </si>
  <si>
    <t>素腰花</t>
    <phoneticPr fontId="2" type="noConversion"/>
  </si>
  <si>
    <t>素米血</t>
    <phoneticPr fontId="2" type="noConversion"/>
  </si>
  <si>
    <t>素雞腿</t>
    <phoneticPr fontId="2" type="noConversion"/>
  </si>
  <si>
    <t>金菇炒蛋</t>
    <phoneticPr fontId="2" type="noConversion"/>
  </si>
  <si>
    <t>荷蘭豆</t>
    <phoneticPr fontId="2" type="noConversion"/>
  </si>
  <si>
    <t>芝麻包</t>
    <phoneticPr fontId="2" type="noConversion"/>
  </si>
  <si>
    <t>毛豆莢</t>
    <phoneticPr fontId="2" type="noConversion"/>
  </si>
  <si>
    <t>糖醋素雞</t>
    <phoneticPr fontId="2" type="noConversion"/>
  </si>
  <si>
    <t>素雞丁</t>
    <phoneticPr fontId="2" type="noConversion"/>
  </si>
  <si>
    <t>素雞塊</t>
    <phoneticPr fontId="2" type="noConversion"/>
  </si>
  <si>
    <t>南瓜</t>
    <phoneticPr fontId="2" type="noConversion"/>
  </si>
  <si>
    <t>蜜汁滷雞翅*1</t>
    <phoneticPr fontId="2" type="noConversion"/>
  </si>
  <si>
    <t>古早味米粉</t>
    <phoneticPr fontId="2" type="noConversion"/>
  </si>
  <si>
    <t>炸雞腿*1</t>
    <phoneticPr fontId="2" type="noConversion"/>
  </si>
  <si>
    <t>雞翅</t>
    <phoneticPr fontId="2" type="noConversion"/>
  </si>
  <si>
    <t>乾米粉</t>
    <phoneticPr fontId="2" type="noConversion"/>
  </si>
  <si>
    <t>雞蛋</t>
    <phoneticPr fontId="2" type="noConversion"/>
  </si>
  <si>
    <t>青蔥</t>
    <phoneticPr fontId="2" type="noConversion"/>
  </si>
  <si>
    <t>香酥素雞腿*1</t>
    <phoneticPr fontId="2" type="noConversion"/>
  </si>
  <si>
    <t>蜜汁素牛蒡排*1</t>
    <phoneticPr fontId="2" type="noConversion"/>
  </si>
  <si>
    <t>牛蒡排</t>
    <phoneticPr fontId="2" type="noConversion"/>
  </si>
  <si>
    <t>115年9月份菜單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</si>
</sst>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.0_ "/>
    <numFmt numFmtId="177" formatCode="[$-404]General"/>
    <numFmt numFmtId="178" formatCode="#,##0.0_);[Red]\(#,##0.0\)"/>
    <numFmt numFmtId="179" formatCode="0_);[Red]\(0\)"/>
    <numFmt numFmtId="180" formatCode="m&quot;月&quot;d&quot;日&quot;"/>
    <numFmt numFmtId="181" formatCode="0.0"/>
    <numFmt numFmtId="182" formatCode="0_ "/>
    <numFmt numFmtId="183" formatCode="0.0;_ۿ"/>
    <numFmt numFmtId="184" formatCode="m&quot;月&quot;d&quot;日&quot;aaaa"/>
  </numFmts>
  <fonts count="41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color indexed="8"/>
      <name val="新細明體"/>
      <family val="1"/>
      <charset val="136"/>
    </font>
    <font>
      <b/>
      <sz val="90"/>
      <name val="標楷體"/>
      <family val="4"/>
      <charset val="136"/>
    </font>
    <font>
      <b/>
      <sz val="65"/>
      <name val="標楷體"/>
      <family val="4"/>
      <charset val="136"/>
    </font>
    <font>
      <b/>
      <sz val="70"/>
      <color indexed="8"/>
      <name val="標楷體"/>
      <family val="4"/>
      <charset val="136"/>
    </font>
    <font>
      <b/>
      <sz val="70"/>
      <name val="標楷體"/>
      <family val="4"/>
      <charset val="136"/>
    </font>
    <font>
      <sz val="36"/>
      <color theme="1"/>
      <name val="標楷體"/>
      <family val="4"/>
      <charset val="136"/>
    </font>
    <font>
      <sz val="70"/>
      <name val="新細明體"/>
      <family val="1"/>
      <charset val="136"/>
    </font>
    <font>
      <b/>
      <sz val="80"/>
      <name val="標楷體"/>
      <family val="4"/>
      <charset val="136"/>
    </font>
    <font>
      <sz val="100"/>
      <name val="標楷體"/>
      <family val="4"/>
      <charset val="136"/>
    </font>
    <font>
      <sz val="70"/>
      <name val="標楷體"/>
      <family val="4"/>
      <charset val="136"/>
    </font>
    <font>
      <sz val="70"/>
      <color indexed="8"/>
      <name val="新細明體"/>
      <family val="1"/>
      <charset val="136"/>
    </font>
    <font>
      <sz val="10"/>
      <name val="標楷體"/>
      <family val="4"/>
      <charset val="136"/>
    </font>
    <font>
      <sz val="8"/>
      <name val="標楷體"/>
      <family val="4"/>
      <charset val="136"/>
    </font>
    <font>
      <sz val="10"/>
      <color rgb="FFFF0000"/>
      <name val="標楷體"/>
      <family val="4"/>
      <charset val="136"/>
    </font>
    <font>
      <b/>
      <sz val="10"/>
      <name val="標楷體"/>
      <family val="4"/>
      <charset val="136"/>
    </font>
    <font>
      <b/>
      <sz val="12"/>
      <name val="標楷體"/>
      <family val="4"/>
      <charset val="136"/>
    </font>
    <font>
      <b/>
      <sz val="10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4"/>
      <name val="標楷體"/>
      <family val="4"/>
      <charset val="136"/>
    </font>
    <font>
      <sz val="36"/>
      <name val="標楷體"/>
      <family val="4"/>
      <charset val="136"/>
    </font>
    <font>
      <b/>
      <sz val="13"/>
      <name val="標楷體"/>
      <family val="4"/>
      <charset val="136"/>
    </font>
    <font>
      <sz val="13"/>
      <name val="標楷體"/>
      <family val="4"/>
      <charset val="136"/>
    </font>
    <font>
      <sz val="10.5"/>
      <name val="標楷體"/>
      <family val="4"/>
      <charset val="136"/>
    </font>
    <font>
      <sz val="10.5"/>
      <color theme="1"/>
      <name val="標楷體"/>
      <family val="4"/>
      <charset val="136"/>
    </font>
    <font>
      <b/>
      <sz val="80"/>
      <color theme="1"/>
      <name val="標楷體"/>
      <family val="4"/>
      <charset val="136"/>
    </font>
    <font>
      <b/>
      <sz val="70"/>
      <color theme="1"/>
      <name val="標楷體"/>
      <family val="4"/>
      <charset val="136"/>
    </font>
    <font>
      <sz val="115"/>
      <name val="標楷體"/>
      <family val="4"/>
      <charset val="136"/>
    </font>
    <font>
      <sz val="115"/>
      <color rgb="FF000000"/>
      <name val="標楷體"/>
      <family val="4"/>
      <charset val="136"/>
    </font>
    <font>
      <b/>
      <sz val="115"/>
      <name val="標楷體"/>
      <family val="4"/>
      <charset val="136"/>
    </font>
    <font>
      <sz val="115"/>
      <color rgb="FFFF0000"/>
      <name val="標楷體"/>
      <family val="4"/>
      <charset val="136"/>
    </font>
    <font>
      <sz val="11"/>
      <name val="標楷體"/>
      <family val="4"/>
      <charset val="136"/>
    </font>
    <font>
      <sz val="11"/>
      <color theme="1"/>
      <name val="標楷體"/>
      <family val="4"/>
      <charset val="136"/>
    </font>
    <font>
      <sz val="115"/>
      <color theme="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45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177" fontId="8" fillId="0" borderId="0">
      <alignment vertical="center"/>
    </xf>
    <xf numFmtId="177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</cellStyleXfs>
  <cellXfs count="419">
    <xf numFmtId="0" fontId="0" fillId="0" borderId="0" xfId="0"/>
    <xf numFmtId="177" fontId="8" fillId="0" borderId="0" xfId="5">
      <alignment vertical="center"/>
    </xf>
    <xf numFmtId="177" fontId="10" fillId="0" borderId="0" xfId="5" applyFont="1">
      <alignment vertical="center"/>
    </xf>
    <xf numFmtId="177" fontId="8" fillId="0" borderId="25" xfId="5" applyBorder="1">
      <alignment vertical="center"/>
    </xf>
    <xf numFmtId="177" fontId="18" fillId="0" borderId="0" xfId="5" applyFont="1">
      <alignment vertical="center"/>
    </xf>
    <xf numFmtId="178" fontId="8" fillId="0" borderId="0" xfId="5" applyNumberFormat="1">
      <alignment vertical="center"/>
    </xf>
    <xf numFmtId="179" fontId="8" fillId="0" borderId="0" xfId="5" applyNumberFormat="1">
      <alignment vertical="center"/>
    </xf>
    <xf numFmtId="0" fontId="19" fillId="0" borderId="1" xfId="0" applyFont="1" applyBorder="1" applyAlignment="1">
      <alignment horizontal="center" vertical="center" shrinkToFit="1"/>
    </xf>
    <xf numFmtId="0" fontId="21" fillId="0" borderId="1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shrinkToFit="1"/>
    </xf>
    <xf numFmtId="0" fontId="19" fillId="2" borderId="8" xfId="0" applyFont="1" applyFill="1" applyBorder="1" applyAlignment="1">
      <alignment horizontal="center" shrinkToFi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9" fillId="2" borderId="7" xfId="0" applyFont="1" applyFill="1" applyBorder="1" applyAlignment="1">
      <alignment horizontal="center" vertical="center" shrinkToFit="1"/>
    </xf>
    <xf numFmtId="176" fontId="19" fillId="0" borderId="1" xfId="0" applyNumberFormat="1" applyFont="1" applyBorder="1" applyAlignment="1">
      <alignment horizontal="center" vertical="center" shrinkToFit="1"/>
    </xf>
    <xf numFmtId="176" fontId="19" fillId="0" borderId="10" xfId="0" applyNumberFormat="1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shrinkToFit="1"/>
    </xf>
    <xf numFmtId="0" fontId="19" fillId="0" borderId="4" xfId="0" applyFont="1" applyBorder="1" applyAlignment="1">
      <alignment horizontal="center" shrinkToFit="1"/>
    </xf>
    <xf numFmtId="176" fontId="19" fillId="0" borderId="1" xfId="0" applyNumberFormat="1" applyFont="1" applyBorder="1" applyAlignment="1">
      <alignment horizontal="center" shrinkToFit="1"/>
    </xf>
    <xf numFmtId="176" fontId="19" fillId="0" borderId="10" xfId="0" applyNumberFormat="1" applyFont="1" applyBorder="1" applyAlignment="1">
      <alignment horizontal="center" shrinkToFit="1"/>
    </xf>
    <xf numFmtId="0" fontId="7" fillId="0" borderId="0" xfId="0" applyFont="1" applyAlignment="1">
      <alignment horizontal="center"/>
    </xf>
    <xf numFmtId="0" fontId="19" fillId="0" borderId="15" xfId="0" applyFont="1" applyBorder="1" applyAlignment="1">
      <alignment horizontal="center" shrinkToFit="1"/>
    </xf>
    <xf numFmtId="0" fontId="19" fillId="0" borderId="29" xfId="0" applyFont="1" applyBorder="1" applyAlignment="1">
      <alignment horizontal="center" shrinkToFit="1"/>
    </xf>
    <xf numFmtId="0" fontId="19" fillId="2" borderId="30" xfId="0" applyFont="1" applyFill="1" applyBorder="1" applyAlignment="1">
      <alignment horizontal="center" shrinkToFit="1"/>
    </xf>
    <xf numFmtId="0" fontId="19" fillId="0" borderId="15" xfId="0" applyFont="1" applyBorder="1" applyAlignment="1">
      <alignment horizontal="center" vertical="center" shrinkToFit="1"/>
    </xf>
    <xf numFmtId="176" fontId="19" fillId="0" borderId="15" xfId="0" applyNumberFormat="1" applyFont="1" applyBorder="1" applyAlignment="1">
      <alignment horizontal="center" vertical="center" shrinkToFit="1"/>
    </xf>
    <xf numFmtId="176" fontId="19" fillId="0" borderId="31" xfId="0" applyNumberFormat="1" applyFont="1" applyBorder="1" applyAlignment="1">
      <alignment horizontal="center" vertical="center" shrinkToFit="1"/>
    </xf>
    <xf numFmtId="1" fontId="4" fillId="0" borderId="4" xfId="0" applyNumberFormat="1" applyFont="1" applyBorder="1" applyAlignment="1">
      <alignment horizontal="center" vertical="center" shrinkToFit="1"/>
    </xf>
    <xf numFmtId="0" fontId="26" fillId="0" borderId="0" xfId="3" applyFont="1" applyAlignment="1">
      <alignment horizontal="center" vertical="center"/>
    </xf>
    <xf numFmtId="1" fontId="4" fillId="0" borderId="29" xfId="0" applyNumberFormat="1" applyFont="1" applyBorder="1" applyAlignment="1">
      <alignment horizontal="center" vertical="center" shrinkToFit="1"/>
    </xf>
    <xf numFmtId="0" fontId="19" fillId="2" borderId="30" xfId="0" applyFont="1" applyFill="1" applyBorder="1" applyAlignment="1">
      <alignment horizontal="center" vertical="center" shrinkToFit="1"/>
    </xf>
    <xf numFmtId="0" fontId="19" fillId="2" borderId="8" xfId="0" applyFont="1" applyFill="1" applyBorder="1" applyAlignment="1">
      <alignment horizontal="center" vertical="center" shrinkToFit="1"/>
    </xf>
    <xf numFmtId="0" fontId="29" fillId="0" borderId="0" xfId="3" applyFont="1" applyAlignment="1">
      <alignment horizontal="center" vertical="center"/>
    </xf>
    <xf numFmtId="0" fontId="28" fillId="0" borderId="0" xfId="3" applyFont="1" applyAlignment="1">
      <alignment horizontal="center" vertical="center"/>
    </xf>
    <xf numFmtId="0" fontId="29" fillId="0" borderId="28" xfId="3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176" fontId="19" fillId="0" borderId="4" xfId="0" applyNumberFormat="1" applyFont="1" applyBorder="1" applyAlignment="1">
      <alignment horizontal="center"/>
    </xf>
    <xf numFmtId="0" fontId="3" fillId="0" borderId="0" xfId="3" applyFont="1" applyAlignment="1">
      <alignment horizontal="center"/>
    </xf>
    <xf numFmtId="176" fontId="19" fillId="0" borderId="15" xfId="0" applyNumberFormat="1" applyFont="1" applyBorder="1" applyAlignment="1">
      <alignment horizontal="center" shrinkToFit="1"/>
    </xf>
    <xf numFmtId="176" fontId="19" fillId="0" borderId="31" xfId="0" applyNumberFormat="1" applyFont="1" applyBorder="1" applyAlignment="1">
      <alignment horizontal="center" shrinkToFit="1"/>
    </xf>
    <xf numFmtId="176" fontId="19" fillId="0" borderId="29" xfId="0" applyNumberFormat="1" applyFont="1" applyBorder="1" applyAlignment="1">
      <alignment horizontal="center"/>
    </xf>
    <xf numFmtId="0" fontId="19" fillId="5" borderId="1" xfId="0" applyFont="1" applyFill="1" applyBorder="1" applyAlignment="1">
      <alignment horizontal="center" shrinkToFit="1"/>
    </xf>
    <xf numFmtId="0" fontId="26" fillId="0" borderId="0" xfId="3" applyFont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34" xfId="0" applyFont="1" applyBorder="1" applyAlignment="1">
      <alignment horizontal="center" shrinkToFit="1"/>
    </xf>
    <xf numFmtId="0" fontId="19" fillId="0" borderId="35" xfId="0" applyFont="1" applyBorder="1" applyAlignment="1">
      <alignment horizontal="center" vertical="center"/>
    </xf>
    <xf numFmtId="0" fontId="19" fillId="5" borderId="15" xfId="0" applyFont="1" applyFill="1" applyBorder="1" applyAlignment="1">
      <alignment horizontal="center" shrinkToFit="1"/>
    </xf>
    <xf numFmtId="1" fontId="19" fillId="5" borderId="3" xfId="0" applyNumberFormat="1" applyFont="1" applyFill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shrinkToFit="1"/>
    </xf>
    <xf numFmtId="0" fontId="19" fillId="5" borderId="1" xfId="0" applyFont="1" applyFill="1" applyBorder="1" applyAlignment="1">
      <alignment horizontal="center"/>
    </xf>
    <xf numFmtId="180" fontId="15" fillId="5" borderId="6" xfId="5" applyNumberFormat="1" applyFont="1" applyFill="1" applyBorder="1" applyAlignment="1">
      <alignment horizontal="center" vertical="center" shrinkToFit="1"/>
    </xf>
    <xf numFmtId="180" fontId="15" fillId="5" borderId="9" xfId="5" applyNumberFormat="1" applyFont="1" applyFill="1" applyBorder="1" applyAlignment="1">
      <alignment horizontal="center" vertical="center" shrinkToFit="1"/>
    </xf>
    <xf numFmtId="180" fontId="15" fillId="5" borderId="2" xfId="5" applyNumberFormat="1" applyFont="1" applyFill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/>
    </xf>
    <xf numFmtId="0" fontId="19" fillId="5" borderId="15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26" fillId="0" borderId="0" xfId="3" applyFont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77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1" fontId="30" fillId="0" borderId="3" xfId="0" applyNumberFormat="1" applyFont="1" applyBorder="1" applyAlignment="1">
      <alignment horizontal="center" vertical="center"/>
    </xf>
    <xf numFmtId="177" fontId="30" fillId="5" borderId="1" xfId="0" applyNumberFormat="1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/>
    </xf>
    <xf numFmtId="0" fontId="30" fillId="5" borderId="15" xfId="0" applyFont="1" applyFill="1" applyBorder="1" applyAlignment="1">
      <alignment horizontal="center" vertical="center"/>
    </xf>
    <xf numFmtId="1" fontId="30" fillId="5" borderId="3" xfId="0" applyNumberFormat="1" applyFont="1" applyFill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5" borderId="1" xfId="0" applyFont="1" applyFill="1" applyBorder="1" applyAlignment="1">
      <alignment horizontal="center" shrinkToFit="1"/>
    </xf>
    <xf numFmtId="0" fontId="30" fillId="5" borderId="15" xfId="0" applyFont="1" applyFill="1" applyBorder="1" applyAlignment="1">
      <alignment horizontal="center" shrinkToFit="1"/>
    </xf>
    <xf numFmtId="0" fontId="30" fillId="0" borderId="15" xfId="0" applyFont="1" applyBorder="1" applyAlignment="1">
      <alignment horizontal="center" vertical="center" shrinkToFit="1"/>
    </xf>
    <xf numFmtId="0" fontId="30" fillId="0" borderId="1" xfId="0" applyFont="1" applyBorder="1" applyAlignment="1">
      <alignment horizontal="center" shrinkToFit="1"/>
    </xf>
    <xf numFmtId="0" fontId="30" fillId="0" borderId="15" xfId="0" applyFont="1" applyBorder="1" applyAlignment="1">
      <alignment horizontal="center" shrinkToFit="1"/>
    </xf>
    <xf numFmtId="0" fontId="30" fillId="0" borderId="1" xfId="0" applyFont="1" applyBorder="1" applyAlignment="1">
      <alignment horizontal="center" vertical="center" shrinkToFit="1"/>
    </xf>
    <xf numFmtId="0" fontId="30" fillId="5" borderId="1" xfId="0" applyFont="1" applyFill="1" applyBorder="1" applyAlignment="1">
      <alignment horizontal="center" vertical="center" shrinkToFit="1"/>
    </xf>
    <xf numFmtId="0" fontId="30" fillId="5" borderId="15" xfId="0" applyFont="1" applyFill="1" applyBorder="1" applyAlignment="1">
      <alignment horizontal="center" vertical="center" shrinkToFit="1"/>
    </xf>
    <xf numFmtId="0" fontId="31" fillId="0" borderId="1" xfId="0" applyFont="1" applyBorder="1" applyAlignment="1">
      <alignment horizontal="center" vertical="center" shrinkToFit="1"/>
    </xf>
    <xf numFmtId="0" fontId="30" fillId="0" borderId="3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 shrinkToFit="1"/>
    </xf>
    <xf numFmtId="0" fontId="21" fillId="0" borderId="1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shrinkToFit="1"/>
    </xf>
    <xf numFmtId="176" fontId="33" fillId="5" borderId="39" xfId="0" applyNumberFormat="1" applyFont="1" applyFill="1" applyBorder="1" applyAlignment="1">
      <alignment horizontal="center" vertical="center" shrinkToFit="1"/>
    </xf>
    <xf numFmtId="182" fontId="33" fillId="5" borderId="39" xfId="8" applyNumberFormat="1" applyFont="1" applyFill="1" applyBorder="1" applyAlignment="1">
      <alignment horizontal="center" vertical="center"/>
    </xf>
    <xf numFmtId="179" fontId="33" fillId="5" borderId="42" xfId="8" applyNumberFormat="1" applyFont="1" applyFill="1" applyBorder="1" applyAlignment="1">
      <alignment horizontal="center" vertical="center"/>
    </xf>
    <xf numFmtId="176" fontId="33" fillId="5" borderId="1" xfId="0" applyNumberFormat="1" applyFont="1" applyFill="1" applyBorder="1" applyAlignment="1">
      <alignment horizontal="center" vertical="center" shrinkToFit="1"/>
    </xf>
    <xf numFmtId="182" fontId="33" fillId="5" borderId="1" xfId="8" applyNumberFormat="1" applyFont="1" applyFill="1" applyBorder="1" applyAlignment="1">
      <alignment horizontal="center" vertical="center"/>
    </xf>
    <xf numFmtId="179" fontId="33" fillId="5" borderId="3" xfId="8" applyNumberFormat="1" applyFont="1" applyFill="1" applyBorder="1" applyAlignment="1">
      <alignment horizontal="center" vertical="center"/>
    </xf>
    <xf numFmtId="176" fontId="33" fillId="5" borderId="4" xfId="0" applyNumberFormat="1" applyFont="1" applyFill="1" applyBorder="1" applyAlignment="1">
      <alignment horizontal="center" vertical="center" shrinkToFit="1"/>
    </xf>
    <xf numFmtId="182" fontId="33" fillId="5" borderId="4" xfId="8" applyNumberFormat="1" applyFont="1" applyFill="1" applyBorder="1" applyAlignment="1">
      <alignment horizontal="center" vertical="center"/>
    </xf>
    <xf numFmtId="179" fontId="33" fillId="5" borderId="5" xfId="8" applyNumberFormat="1" applyFont="1" applyFill="1" applyBorder="1" applyAlignment="1">
      <alignment horizontal="center" vertical="center"/>
    </xf>
    <xf numFmtId="0" fontId="32" fillId="5" borderId="1" xfId="0" applyFont="1" applyFill="1" applyBorder="1" applyAlignment="1">
      <alignment horizontal="center" vertical="center" shrinkToFit="1"/>
    </xf>
    <xf numFmtId="176" fontId="32" fillId="5" borderId="1" xfId="0" applyNumberFormat="1" applyFont="1" applyFill="1" applyBorder="1" applyAlignment="1">
      <alignment horizontal="center" vertical="center" shrinkToFit="1"/>
    </xf>
    <xf numFmtId="177" fontId="15" fillId="5" borderId="39" xfId="5" applyFont="1" applyFill="1" applyBorder="1" applyAlignment="1">
      <alignment horizontal="center" vertical="center" wrapText="1"/>
    </xf>
    <xf numFmtId="177" fontId="15" fillId="5" borderId="1" xfId="5" applyFont="1" applyFill="1" applyBorder="1" applyAlignment="1">
      <alignment horizontal="center" vertical="center" wrapText="1"/>
    </xf>
    <xf numFmtId="177" fontId="15" fillId="5" borderId="4" xfId="5" applyFont="1" applyFill="1" applyBorder="1" applyAlignment="1">
      <alignment horizontal="center" vertical="center" wrapText="1"/>
    </xf>
    <xf numFmtId="182" fontId="19" fillId="0" borderId="1" xfId="4" applyNumberFormat="1" applyFont="1" applyBorder="1" applyAlignment="1">
      <alignment horizontal="center" vertical="center" shrinkToFit="1"/>
    </xf>
    <xf numFmtId="0" fontId="32" fillId="5" borderId="4" xfId="0" applyFont="1" applyFill="1" applyBorder="1" applyAlignment="1">
      <alignment horizontal="center" vertical="center" shrinkToFit="1"/>
    </xf>
    <xf numFmtId="176" fontId="32" fillId="5" borderId="4" xfId="0" applyNumberFormat="1" applyFont="1" applyFill="1" applyBorder="1" applyAlignment="1">
      <alignment horizontal="center" vertical="center" shrinkToFit="1"/>
    </xf>
    <xf numFmtId="0" fontId="32" fillId="5" borderId="39" xfId="0" applyFont="1" applyFill="1" applyBorder="1" applyAlignment="1">
      <alignment horizontal="center" vertical="center" shrinkToFit="1"/>
    </xf>
    <xf numFmtId="176" fontId="32" fillId="5" borderId="39" xfId="0" applyNumberFormat="1" applyFont="1" applyFill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35" fillId="5" borderId="1" xfId="8" applyFont="1" applyFill="1" applyBorder="1" applyAlignment="1">
      <alignment horizontal="center" vertical="center" wrapText="1"/>
    </xf>
    <xf numFmtId="177" fontId="34" fillId="5" borderId="1" xfId="5" applyFont="1" applyFill="1" applyBorder="1" applyAlignment="1">
      <alignment horizontal="center" vertical="center"/>
    </xf>
    <xf numFmtId="0" fontId="34" fillId="5" borderId="1" xfId="0" applyFont="1" applyFill="1" applyBorder="1" applyAlignment="1">
      <alignment horizontal="center" vertical="center"/>
    </xf>
    <xf numFmtId="0" fontId="36" fillId="5" borderId="1" xfId="8" applyFont="1" applyFill="1" applyBorder="1" applyAlignment="1">
      <alignment horizontal="center" vertical="center"/>
    </xf>
    <xf numFmtId="0" fontId="35" fillId="5" borderId="1" xfId="8" applyFont="1" applyFill="1" applyBorder="1" applyAlignment="1">
      <alignment vertical="center" wrapText="1"/>
    </xf>
    <xf numFmtId="0" fontId="19" fillId="0" borderId="15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83" fontId="32" fillId="5" borderId="1" xfId="8" applyNumberFormat="1" applyFont="1" applyFill="1" applyBorder="1" applyAlignment="1">
      <alignment horizontal="center" vertical="center"/>
    </xf>
    <xf numFmtId="177" fontId="38" fillId="0" borderId="1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center"/>
    </xf>
    <xf numFmtId="0" fontId="38" fillId="0" borderId="17" xfId="0" applyFont="1" applyBorder="1" applyAlignment="1">
      <alignment horizontal="center"/>
    </xf>
    <xf numFmtId="1" fontId="38" fillId="5" borderId="3" xfId="0" applyNumberFormat="1" applyFont="1" applyFill="1" applyBorder="1" applyAlignment="1">
      <alignment horizontal="center" vertical="center"/>
    </xf>
    <xf numFmtId="177" fontId="38" fillId="5" borderId="1" xfId="0" applyNumberFormat="1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 vertical="center"/>
    </xf>
    <xf numFmtId="0" fontId="38" fillId="5" borderId="15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 shrinkToFit="1"/>
    </xf>
    <xf numFmtId="0" fontId="38" fillId="0" borderId="15" xfId="0" applyFont="1" applyBorder="1" applyAlignment="1">
      <alignment horizontal="center" vertical="center" shrinkToFit="1"/>
    </xf>
    <xf numFmtId="0" fontId="38" fillId="5" borderId="1" xfId="0" applyFont="1" applyFill="1" applyBorder="1" applyAlignment="1">
      <alignment horizontal="center" shrinkToFit="1"/>
    </xf>
    <xf numFmtId="0" fontId="38" fillId="5" borderId="15" xfId="0" applyFont="1" applyFill="1" applyBorder="1" applyAlignment="1">
      <alignment horizontal="center" shrinkToFit="1"/>
    </xf>
    <xf numFmtId="182" fontId="38" fillId="0" borderId="1" xfId="4" applyNumberFormat="1" applyFont="1" applyBorder="1" applyAlignment="1">
      <alignment horizontal="center" vertical="center" shrinkToFit="1"/>
    </xf>
    <xf numFmtId="0" fontId="38" fillId="0" borderId="1" xfId="0" applyFont="1" applyBorder="1" applyAlignment="1">
      <alignment horizontal="center" shrinkToFit="1"/>
    </xf>
    <xf numFmtId="0" fontId="38" fillId="0" borderId="15" xfId="0" applyFont="1" applyBorder="1" applyAlignment="1">
      <alignment horizontal="center" shrinkToFit="1"/>
    </xf>
    <xf numFmtId="0" fontId="38" fillId="0" borderId="0" xfId="0" applyFont="1" applyAlignment="1">
      <alignment horizontal="center" vertical="center"/>
    </xf>
    <xf numFmtId="1" fontId="38" fillId="0" borderId="3" xfId="0" applyNumberFormat="1" applyFont="1" applyBorder="1" applyAlignment="1">
      <alignment horizontal="center" vertical="center"/>
    </xf>
    <xf numFmtId="0" fontId="38" fillId="5" borderId="1" xfId="0" applyFont="1" applyFill="1" applyBorder="1" applyAlignment="1">
      <alignment horizontal="center" vertical="center" shrinkToFit="1"/>
    </xf>
    <xf numFmtId="0" fontId="38" fillId="5" borderId="15" xfId="0" applyFont="1" applyFill="1" applyBorder="1" applyAlignment="1">
      <alignment horizontal="center" vertical="center" shrinkToFit="1"/>
    </xf>
    <xf numFmtId="0" fontId="38" fillId="0" borderId="15" xfId="0" applyFont="1" applyBorder="1" applyAlignment="1">
      <alignment horizontal="center"/>
    </xf>
    <xf numFmtId="0" fontId="39" fillId="0" borderId="1" xfId="0" applyFont="1" applyBorder="1" applyAlignment="1">
      <alignment horizontal="center" vertical="center" shrinkToFit="1"/>
    </xf>
    <xf numFmtId="177" fontId="32" fillId="5" borderId="1" xfId="5" applyFont="1" applyFill="1" applyBorder="1" applyAlignment="1">
      <alignment horizontal="center" vertical="center" wrapText="1"/>
    </xf>
    <xf numFmtId="176" fontId="32" fillId="5" borderId="1" xfId="8" applyNumberFormat="1" applyFont="1" applyFill="1" applyBorder="1" applyAlignment="1">
      <alignment horizontal="center" vertical="center"/>
    </xf>
    <xf numFmtId="177" fontId="34" fillId="5" borderId="39" xfId="5" applyFont="1" applyFill="1" applyBorder="1" applyAlignment="1">
      <alignment horizontal="center" vertical="center" wrapText="1"/>
    </xf>
    <xf numFmtId="0" fontId="35" fillId="5" borderId="39" xfId="8" applyFont="1" applyFill="1" applyBorder="1" applyAlignment="1">
      <alignment horizontal="center" vertical="center" wrapText="1"/>
    </xf>
    <xf numFmtId="0" fontId="36" fillId="5" borderId="39" xfId="8" applyFont="1" applyFill="1" applyBorder="1" applyAlignment="1">
      <alignment horizontal="center" vertical="center"/>
    </xf>
    <xf numFmtId="177" fontId="34" fillId="5" borderId="4" xfId="5" applyFont="1" applyFill="1" applyBorder="1" applyAlignment="1">
      <alignment horizontal="center" vertical="center" wrapText="1"/>
    </xf>
    <xf numFmtId="0" fontId="34" fillId="5" borderId="1" xfId="8" applyFont="1" applyFill="1" applyBorder="1" applyAlignment="1">
      <alignment horizontal="center" vertical="center"/>
    </xf>
    <xf numFmtId="177" fontId="34" fillId="5" borderId="1" xfId="8" applyNumberFormat="1" applyFont="1" applyFill="1" applyBorder="1" applyAlignment="1">
      <alignment horizontal="center" vertical="center" wrapText="1"/>
    </xf>
    <xf numFmtId="0" fontId="35" fillId="5" borderId="4" xfId="8" applyFont="1" applyFill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/>
    </xf>
    <xf numFmtId="1" fontId="38" fillId="0" borderId="0" xfId="0" applyNumberFormat="1" applyFont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1" fontId="19" fillId="6" borderId="3" xfId="0" applyNumberFormat="1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shrinkToFit="1"/>
    </xf>
    <xf numFmtId="177" fontId="34" fillId="5" borderId="1" xfId="5" applyFont="1" applyFill="1" applyBorder="1" applyAlignment="1">
      <alignment horizontal="center" vertical="center" wrapText="1"/>
    </xf>
    <xf numFmtId="0" fontId="35" fillId="5" borderId="39" xfId="8" applyFont="1" applyFill="1" applyBorder="1" applyAlignment="1">
      <alignment vertical="center" wrapText="1"/>
    </xf>
    <xf numFmtId="183" fontId="32" fillId="5" borderId="4" xfId="8" applyNumberFormat="1" applyFont="1" applyFill="1" applyBorder="1" applyAlignment="1">
      <alignment horizontal="center" vertical="center"/>
    </xf>
    <xf numFmtId="0" fontId="34" fillId="7" borderId="1" xfId="0" applyFont="1" applyFill="1" applyBorder="1" applyAlignment="1">
      <alignment horizontal="center" vertical="center"/>
    </xf>
    <xf numFmtId="177" fontId="34" fillId="5" borderId="1" xfId="0" applyNumberFormat="1" applyFont="1" applyFill="1" applyBorder="1" applyAlignment="1">
      <alignment horizontal="center" vertical="center" wrapText="1"/>
    </xf>
    <xf numFmtId="177" fontId="37" fillId="5" borderId="1" xfId="5" applyFont="1" applyFill="1" applyBorder="1" applyAlignment="1">
      <alignment horizontal="center" vertical="center" wrapText="1"/>
    </xf>
    <xf numFmtId="177" fontId="38" fillId="5" borderId="1" xfId="0" applyNumberFormat="1" applyFont="1" applyFill="1" applyBorder="1" applyAlignment="1">
      <alignment horizontal="center" vertical="center" shrinkToFit="1"/>
    </xf>
    <xf numFmtId="179" fontId="38" fillId="0" borderId="1" xfId="0" applyNumberFormat="1" applyFont="1" applyBorder="1" applyAlignment="1">
      <alignment horizontal="center" vertical="center" shrinkToFit="1"/>
    </xf>
    <xf numFmtId="2" fontId="38" fillId="0" borderId="15" xfId="0" applyNumberFormat="1" applyFont="1" applyBorder="1" applyAlignment="1">
      <alignment horizontal="center" vertical="center" shrinkToFit="1"/>
    </xf>
    <xf numFmtId="181" fontId="38" fillId="0" borderId="3" xfId="0" applyNumberFormat="1" applyFont="1" applyBorder="1" applyAlignment="1">
      <alignment horizontal="center" vertical="center"/>
    </xf>
    <xf numFmtId="1" fontId="38" fillId="5" borderId="1" xfId="0" applyNumberFormat="1" applyFont="1" applyFill="1" applyBorder="1" applyAlignment="1">
      <alignment horizontal="center" vertical="center"/>
    </xf>
    <xf numFmtId="177" fontId="34" fillId="5" borderId="39" xfId="5" applyFont="1" applyFill="1" applyBorder="1" applyAlignment="1">
      <alignment horizontal="center" vertical="center"/>
    </xf>
    <xf numFmtId="177" fontId="34" fillId="5" borderId="4" xfId="5" applyFont="1" applyFill="1" applyBorder="1" applyAlignment="1">
      <alignment horizontal="center" vertical="center"/>
    </xf>
    <xf numFmtId="180" fontId="15" fillId="5" borderId="12" xfId="5" applyNumberFormat="1" applyFont="1" applyFill="1" applyBorder="1" applyAlignment="1">
      <alignment horizontal="center" vertical="center" shrinkToFit="1"/>
    </xf>
    <xf numFmtId="177" fontId="15" fillId="5" borderId="7" xfId="5" applyFont="1" applyFill="1" applyBorder="1" applyAlignment="1">
      <alignment horizontal="center" vertical="center" wrapText="1"/>
    </xf>
    <xf numFmtId="0" fontId="35" fillId="5" borderId="7" xfId="8" applyFont="1" applyFill="1" applyBorder="1" applyAlignment="1">
      <alignment horizontal="center" vertical="center" wrapText="1"/>
    </xf>
    <xf numFmtId="0" fontId="34" fillId="5" borderId="7" xfId="8" applyFont="1" applyFill="1" applyBorder="1" applyAlignment="1">
      <alignment horizontal="center" vertical="center"/>
    </xf>
    <xf numFmtId="0" fontId="32" fillId="5" borderId="7" xfId="0" applyFont="1" applyFill="1" applyBorder="1" applyAlignment="1">
      <alignment horizontal="center" vertical="center" shrinkToFit="1"/>
    </xf>
    <xf numFmtId="176" fontId="32" fillId="5" borderId="7" xfId="0" applyNumberFormat="1" applyFont="1" applyFill="1" applyBorder="1" applyAlignment="1">
      <alignment horizontal="center" vertical="center" shrinkToFit="1"/>
    </xf>
    <xf numFmtId="182" fontId="33" fillId="5" borderId="7" xfId="8" applyNumberFormat="1" applyFont="1" applyFill="1" applyBorder="1" applyAlignment="1">
      <alignment horizontal="center" vertical="center"/>
    </xf>
    <xf numFmtId="176" fontId="33" fillId="5" borderId="7" xfId="0" applyNumberFormat="1" applyFont="1" applyFill="1" applyBorder="1" applyAlignment="1">
      <alignment horizontal="center" vertical="center" shrinkToFit="1"/>
    </xf>
    <xf numFmtId="179" fontId="33" fillId="5" borderId="8" xfId="8" applyNumberFormat="1" applyFont="1" applyFill="1" applyBorder="1" applyAlignment="1">
      <alignment horizontal="center" vertical="center"/>
    </xf>
    <xf numFmtId="180" fontId="15" fillId="5" borderId="13" xfId="5" applyNumberFormat="1" applyFont="1" applyFill="1" applyBorder="1" applyAlignment="1">
      <alignment horizontal="center" vertical="center" shrinkToFit="1"/>
    </xf>
    <xf numFmtId="177" fontId="15" fillId="5" borderId="10" xfId="5" applyFont="1" applyFill="1" applyBorder="1" applyAlignment="1">
      <alignment horizontal="center" vertical="center" wrapText="1"/>
    </xf>
    <xf numFmtId="177" fontId="34" fillId="5" borderId="21" xfId="5" applyFont="1" applyFill="1" applyBorder="1" applyAlignment="1">
      <alignment horizontal="center" vertical="center" wrapText="1"/>
    </xf>
    <xf numFmtId="0" fontId="35" fillId="5" borderId="21" xfId="8" applyFont="1" applyFill="1" applyBorder="1" applyAlignment="1">
      <alignment horizontal="center" vertical="center" wrapText="1"/>
    </xf>
    <xf numFmtId="0" fontId="32" fillId="5" borderId="21" xfId="0" applyFont="1" applyFill="1" applyBorder="1" applyAlignment="1">
      <alignment horizontal="center" vertical="center" shrinkToFit="1"/>
    </xf>
    <xf numFmtId="176" fontId="32" fillId="5" borderId="21" xfId="0" applyNumberFormat="1" applyFont="1" applyFill="1" applyBorder="1" applyAlignment="1">
      <alignment horizontal="center" vertical="center" shrinkToFit="1"/>
    </xf>
    <xf numFmtId="182" fontId="33" fillId="5" borderId="21" xfId="8" applyNumberFormat="1" applyFont="1" applyFill="1" applyBorder="1" applyAlignment="1">
      <alignment horizontal="center" vertical="center"/>
    </xf>
    <xf numFmtId="176" fontId="33" fillId="5" borderId="21" xfId="0" applyNumberFormat="1" applyFont="1" applyFill="1" applyBorder="1" applyAlignment="1">
      <alignment horizontal="center" vertical="center" shrinkToFit="1"/>
    </xf>
    <xf numFmtId="179" fontId="33" fillId="5" borderId="46" xfId="8" applyNumberFormat="1" applyFont="1" applyFill="1" applyBorder="1" applyAlignment="1">
      <alignment horizontal="center" vertical="center"/>
    </xf>
    <xf numFmtId="177" fontId="34" fillId="5" borderId="27" xfId="5" applyFont="1" applyFill="1" applyBorder="1" applyAlignment="1">
      <alignment horizontal="center" vertical="center"/>
    </xf>
    <xf numFmtId="177" fontId="19" fillId="5" borderId="1" xfId="0" applyNumberFormat="1" applyFont="1" applyFill="1" applyBorder="1" applyAlignment="1">
      <alignment horizontal="center" vertical="center" shrinkToFit="1"/>
    </xf>
    <xf numFmtId="0" fontId="38" fillId="5" borderId="1" xfId="0" applyFont="1" applyFill="1" applyBorder="1" applyAlignment="1">
      <alignment horizontal="center"/>
    </xf>
    <xf numFmtId="0" fontId="38" fillId="5" borderId="15" xfId="0" applyFont="1" applyFill="1" applyBorder="1" applyAlignment="1">
      <alignment horizontal="center"/>
    </xf>
    <xf numFmtId="181" fontId="19" fillId="0" borderId="1" xfId="0" applyNumberFormat="1" applyFont="1" applyBorder="1" applyAlignment="1">
      <alignment horizontal="center" shrinkToFit="1"/>
    </xf>
    <xf numFmtId="181" fontId="32" fillId="5" borderId="1" xfId="0" applyNumberFormat="1" applyFont="1" applyFill="1" applyBorder="1" applyAlignment="1">
      <alignment horizontal="center" vertical="center" shrinkToFit="1"/>
    </xf>
    <xf numFmtId="181" fontId="19" fillId="0" borderId="1" xfId="0" applyNumberFormat="1" applyFont="1" applyBorder="1" applyAlignment="1">
      <alignment horizontal="center" vertical="center" shrinkToFit="1"/>
    </xf>
    <xf numFmtId="0" fontId="36" fillId="5" borderId="4" xfId="8" applyFont="1" applyFill="1" applyBorder="1" applyAlignment="1">
      <alignment horizontal="center" vertical="center"/>
    </xf>
    <xf numFmtId="177" fontId="34" fillId="5" borderId="7" xfId="0" applyNumberFormat="1" applyFont="1" applyFill="1" applyBorder="1" applyAlignment="1">
      <alignment horizontal="center" vertical="center" wrapText="1"/>
    </xf>
    <xf numFmtId="177" fontId="34" fillId="5" borderId="7" xfId="5" applyFont="1" applyFill="1" applyBorder="1" applyAlignment="1">
      <alignment horizontal="center" vertical="center" wrapText="1"/>
    </xf>
    <xf numFmtId="177" fontId="37" fillId="5" borderId="1" xfId="8" applyNumberFormat="1" applyFont="1" applyFill="1" applyBorder="1" applyAlignment="1">
      <alignment horizontal="center" vertical="center" wrapText="1"/>
    </xf>
    <xf numFmtId="177" fontId="34" fillId="5" borderId="7" xfId="8" applyNumberFormat="1" applyFont="1" applyFill="1" applyBorder="1" applyAlignment="1">
      <alignment horizontal="center" vertical="center" wrapText="1"/>
    </xf>
    <xf numFmtId="0" fontId="35" fillId="5" borderId="7" xfId="8" applyFont="1" applyFill="1" applyBorder="1" applyAlignment="1">
      <alignment vertical="center" wrapText="1"/>
    </xf>
    <xf numFmtId="0" fontId="34" fillId="5" borderId="21" xfId="8" applyFont="1" applyFill="1" applyBorder="1" applyAlignment="1">
      <alignment horizontal="center" vertical="center"/>
    </xf>
    <xf numFmtId="177" fontId="32" fillId="5" borderId="39" xfId="5" applyFont="1" applyFill="1" applyBorder="1" applyAlignment="1">
      <alignment horizontal="center" vertical="center" wrapText="1"/>
    </xf>
    <xf numFmtId="0" fontId="35" fillId="5" borderId="4" xfId="8" applyFont="1" applyFill="1" applyBorder="1" applyAlignment="1">
      <alignment vertical="center" wrapText="1"/>
    </xf>
    <xf numFmtId="0" fontId="30" fillId="0" borderId="15" xfId="0" applyFont="1" applyBorder="1" applyAlignment="1">
      <alignment horizontal="center"/>
    </xf>
    <xf numFmtId="177" fontId="34" fillId="5" borderId="21" xfId="8" applyNumberFormat="1" applyFont="1" applyFill="1" applyBorder="1" applyAlignment="1">
      <alignment horizontal="center" vertical="center" wrapText="1"/>
    </xf>
    <xf numFmtId="177" fontId="32" fillId="5" borderId="7" xfId="5" applyFont="1" applyFill="1" applyBorder="1" applyAlignment="1">
      <alignment horizontal="center" vertical="center" wrapText="1"/>
    </xf>
    <xf numFmtId="177" fontId="34" fillId="5" borderId="39" xfId="8" applyNumberFormat="1" applyFont="1" applyFill="1" applyBorder="1" applyAlignment="1">
      <alignment horizontal="center" vertical="center" wrapText="1"/>
    </xf>
    <xf numFmtId="0" fontId="34" fillId="5" borderId="39" xfId="8" applyFont="1" applyFill="1" applyBorder="1" applyAlignment="1">
      <alignment horizontal="center" vertical="center"/>
    </xf>
    <xf numFmtId="0" fontId="40" fillId="5" borderId="1" xfId="8" applyFont="1" applyFill="1" applyBorder="1" applyAlignment="1">
      <alignment horizontal="center" vertical="center" wrapText="1"/>
    </xf>
    <xf numFmtId="177" fontId="35" fillId="5" borderId="27" xfId="8" applyNumberFormat="1" applyFont="1" applyFill="1" applyBorder="1" applyAlignment="1">
      <alignment horizontal="center" vertical="center" wrapText="1"/>
    </xf>
    <xf numFmtId="0" fontId="32" fillId="5" borderId="27" xfId="0" applyFont="1" applyFill="1" applyBorder="1" applyAlignment="1">
      <alignment horizontal="center" vertical="center" shrinkToFit="1"/>
    </xf>
    <xf numFmtId="176" fontId="32" fillId="5" borderId="27" xfId="0" applyNumberFormat="1" applyFont="1" applyFill="1" applyBorder="1" applyAlignment="1">
      <alignment horizontal="center" vertical="center" shrinkToFit="1"/>
    </xf>
    <xf numFmtId="182" fontId="33" fillId="5" borderId="27" xfId="8" applyNumberFormat="1" applyFont="1" applyFill="1" applyBorder="1" applyAlignment="1">
      <alignment horizontal="center" vertical="center"/>
    </xf>
    <xf numFmtId="176" fontId="33" fillId="5" borderId="41" xfId="0" applyNumberFormat="1" applyFont="1" applyFill="1" applyBorder="1" applyAlignment="1">
      <alignment horizontal="center" vertical="center" shrinkToFit="1"/>
    </xf>
    <xf numFmtId="176" fontId="33" fillId="5" borderId="60" xfId="0" applyNumberFormat="1" applyFont="1" applyFill="1" applyBorder="1" applyAlignment="1">
      <alignment horizontal="center" vertical="center" shrinkToFit="1"/>
    </xf>
    <xf numFmtId="179" fontId="33" fillId="5" borderId="41" xfId="8" applyNumberFormat="1" applyFont="1" applyFill="1" applyBorder="1" applyAlignment="1">
      <alignment horizontal="center" vertical="center"/>
    </xf>
    <xf numFmtId="177" fontId="40" fillId="5" borderId="1" xfId="8" applyNumberFormat="1" applyFont="1" applyFill="1" applyBorder="1" applyAlignment="1">
      <alignment horizontal="center" vertical="center" wrapText="1"/>
    </xf>
    <xf numFmtId="179" fontId="33" fillId="5" borderId="1" xfId="8" applyNumberFormat="1" applyFont="1" applyFill="1" applyBorder="1" applyAlignment="1">
      <alignment horizontal="center" vertical="center"/>
    </xf>
    <xf numFmtId="176" fontId="33" fillId="5" borderId="3" xfId="0" applyNumberFormat="1" applyFont="1" applyFill="1" applyBorder="1" applyAlignment="1">
      <alignment horizontal="center" vertical="center" shrinkToFit="1"/>
    </xf>
    <xf numFmtId="176" fontId="33" fillId="5" borderId="16" xfId="0" applyNumberFormat="1" applyFont="1" applyFill="1" applyBorder="1" applyAlignment="1">
      <alignment horizontal="center" vertical="center" shrinkToFit="1"/>
    </xf>
    <xf numFmtId="0" fontId="40" fillId="5" borderId="1" xfId="8" applyFont="1" applyFill="1" applyBorder="1" applyAlignment="1">
      <alignment horizontal="center" vertical="center"/>
    </xf>
    <xf numFmtId="176" fontId="33" fillId="5" borderId="5" xfId="0" applyNumberFormat="1" applyFont="1" applyFill="1" applyBorder="1" applyAlignment="1">
      <alignment horizontal="center" vertical="center" shrinkToFit="1"/>
    </xf>
    <xf numFmtId="176" fontId="33" fillId="5" borderId="35" xfId="0" applyNumberFormat="1" applyFont="1" applyFill="1" applyBorder="1" applyAlignment="1">
      <alignment horizontal="center" vertical="center" shrinkToFit="1"/>
    </xf>
    <xf numFmtId="0" fontId="35" fillId="5" borderId="39" xfId="8" applyFont="1" applyFill="1" applyBorder="1" applyAlignment="1">
      <alignment horizontal="center" vertical="center"/>
    </xf>
    <xf numFmtId="0" fontId="35" fillId="5" borderId="10" xfId="8" applyFont="1" applyFill="1" applyBorder="1" applyAlignment="1">
      <alignment horizontal="center" vertical="center" wrapText="1"/>
    </xf>
    <xf numFmtId="0" fontId="35" fillId="5" borderId="21" xfId="8" applyFont="1" applyFill="1" applyBorder="1" applyAlignment="1">
      <alignment horizontal="center" vertical="center"/>
    </xf>
    <xf numFmtId="0" fontId="35" fillId="5" borderId="1" xfId="8" applyFont="1" applyFill="1" applyBorder="1" applyAlignment="1">
      <alignment horizontal="center" vertical="center"/>
    </xf>
    <xf numFmtId="0" fontId="35" fillId="5" borderId="14" xfId="8" applyFont="1" applyFill="1" applyBorder="1" applyAlignment="1">
      <alignment horizontal="center" vertical="center"/>
    </xf>
    <xf numFmtId="177" fontId="40" fillId="5" borderId="7" xfId="8" applyNumberFormat="1" applyFont="1" applyFill="1" applyBorder="1" applyAlignment="1">
      <alignment horizontal="center" vertical="center" wrapText="1"/>
    </xf>
    <xf numFmtId="177" fontId="35" fillId="5" borderId="1" xfId="8" applyNumberFormat="1" applyFont="1" applyFill="1" applyBorder="1" applyAlignment="1">
      <alignment horizontal="center" vertical="center" wrapText="1"/>
    </xf>
    <xf numFmtId="1" fontId="19" fillId="0" borderId="3" xfId="0" applyNumberFormat="1" applyFont="1" applyBorder="1" applyAlignment="1">
      <alignment horizontal="center" vertical="center"/>
    </xf>
    <xf numFmtId="177" fontId="37" fillId="8" borderId="1" xfId="5" applyFont="1" applyFill="1" applyBorder="1" applyAlignment="1">
      <alignment horizontal="center" vertical="center" wrapText="1"/>
    </xf>
    <xf numFmtId="177" fontId="37" fillId="5" borderId="15" xfId="5" applyFont="1" applyFill="1" applyBorder="1" applyAlignment="1">
      <alignment horizontal="center" vertical="center" wrapText="1"/>
    </xf>
    <xf numFmtId="177" fontId="37" fillId="5" borderId="17" xfId="5" applyFont="1" applyFill="1" applyBorder="1" applyAlignment="1">
      <alignment horizontal="center" vertical="center" wrapText="1"/>
    </xf>
    <xf numFmtId="177" fontId="37" fillId="5" borderId="16" xfId="5" applyFont="1" applyFill="1" applyBorder="1" applyAlignment="1">
      <alignment horizontal="center" vertical="center" wrapText="1"/>
    </xf>
    <xf numFmtId="177" fontId="34" fillId="5" borderId="29" xfId="0" applyNumberFormat="1" applyFont="1" applyFill="1" applyBorder="1" applyAlignment="1">
      <alignment horizontal="center" vertical="center" wrapText="1"/>
    </xf>
    <xf numFmtId="177" fontId="34" fillId="5" borderId="34" xfId="0" applyNumberFormat="1" applyFont="1" applyFill="1" applyBorder="1" applyAlignment="1">
      <alignment horizontal="center" vertical="center" wrapText="1"/>
    </xf>
    <xf numFmtId="177" fontId="34" fillId="5" borderId="24" xfId="0" applyNumberFormat="1" applyFont="1" applyFill="1" applyBorder="1" applyAlignment="1">
      <alignment horizontal="center" vertical="center" wrapText="1"/>
    </xf>
    <xf numFmtId="177" fontId="34" fillId="5" borderId="58" xfId="0" applyNumberFormat="1" applyFont="1" applyFill="1" applyBorder="1" applyAlignment="1">
      <alignment horizontal="center" vertical="center" wrapText="1"/>
    </xf>
    <xf numFmtId="177" fontId="34" fillId="5" borderId="20" xfId="5" applyFont="1" applyFill="1" applyBorder="1" applyAlignment="1">
      <alignment horizontal="center" vertical="center" wrapText="1"/>
    </xf>
    <xf numFmtId="177" fontId="34" fillId="5" borderId="18" xfId="5" applyFont="1" applyFill="1" applyBorder="1" applyAlignment="1">
      <alignment horizontal="center" vertical="center" wrapText="1"/>
    </xf>
    <xf numFmtId="177" fontId="34" fillId="5" borderId="19" xfId="5" applyFont="1" applyFill="1" applyBorder="1" applyAlignment="1">
      <alignment horizontal="center" vertical="center" wrapText="1"/>
    </xf>
    <xf numFmtId="177" fontId="34" fillId="5" borderId="1" xfId="5" applyFont="1" applyFill="1" applyBorder="1" applyAlignment="1">
      <alignment horizontal="center" vertical="center" wrapText="1"/>
    </xf>
    <xf numFmtId="177" fontId="34" fillId="5" borderId="7" xfId="5" applyFont="1" applyFill="1" applyBorder="1" applyAlignment="1">
      <alignment horizontal="center" vertical="center" wrapText="1"/>
    </xf>
    <xf numFmtId="177" fontId="34" fillId="8" borderId="1" xfId="5" applyFont="1" applyFill="1" applyBorder="1" applyAlignment="1">
      <alignment horizontal="center" vertical="center" wrapText="1"/>
    </xf>
    <xf numFmtId="0" fontId="35" fillId="8" borderId="15" xfId="8" applyFont="1" applyFill="1" applyBorder="1" applyAlignment="1">
      <alignment horizontal="center" vertical="center" wrapText="1"/>
    </xf>
    <xf numFmtId="0" fontId="35" fillId="8" borderId="17" xfId="8" applyFont="1" applyFill="1" applyBorder="1" applyAlignment="1">
      <alignment horizontal="center" vertical="center" wrapText="1"/>
    </xf>
    <xf numFmtId="0" fontId="35" fillId="8" borderId="32" xfId="8" applyFont="1" applyFill="1" applyBorder="1" applyAlignment="1">
      <alignment horizontal="center" vertical="center" wrapText="1"/>
    </xf>
    <xf numFmtId="0" fontId="34" fillId="5" borderId="15" xfId="8" applyFont="1" applyFill="1" applyBorder="1" applyAlignment="1">
      <alignment horizontal="center" vertical="center" wrapText="1"/>
    </xf>
    <xf numFmtId="0" fontId="34" fillId="5" borderId="17" xfId="8" applyFont="1" applyFill="1" applyBorder="1" applyAlignment="1">
      <alignment horizontal="center" vertical="center" wrapText="1"/>
    </xf>
    <xf numFmtId="0" fontId="34" fillId="5" borderId="32" xfId="8" applyFont="1" applyFill="1" applyBorder="1" applyAlignment="1">
      <alignment horizontal="center" vertical="center" wrapText="1"/>
    </xf>
    <xf numFmtId="178" fontId="27" fillId="4" borderId="43" xfId="6" applyNumberFormat="1" applyFont="1" applyFill="1" applyBorder="1" applyAlignment="1">
      <alignment horizontal="center" vertical="center" wrapText="1"/>
    </xf>
    <xf numFmtId="178" fontId="27" fillId="4" borderId="22" xfId="6" applyNumberFormat="1" applyFont="1" applyFill="1" applyBorder="1" applyAlignment="1">
      <alignment horizontal="center" vertical="center" wrapText="1"/>
    </xf>
    <xf numFmtId="178" fontId="27" fillId="4" borderId="27" xfId="6" applyNumberFormat="1" applyFont="1" applyFill="1" applyBorder="1" applyAlignment="1">
      <alignment horizontal="center" vertical="center" wrapText="1" shrinkToFit="1"/>
    </xf>
    <xf numFmtId="178" fontId="27" fillId="4" borderId="21" xfId="6" applyNumberFormat="1" applyFont="1" applyFill="1" applyBorder="1" applyAlignment="1">
      <alignment horizontal="center" vertical="center" wrapText="1" shrinkToFit="1"/>
    </xf>
    <xf numFmtId="178" fontId="27" fillId="4" borderId="27" xfId="7" applyNumberFormat="1" applyFont="1" applyFill="1" applyBorder="1" applyAlignment="1">
      <alignment horizontal="center" vertical="center"/>
    </xf>
    <xf numFmtId="178" fontId="27" fillId="4" borderId="21" xfId="7" applyNumberFormat="1" applyFont="1" applyFill="1" applyBorder="1" applyAlignment="1">
      <alignment horizontal="center" vertical="center"/>
    </xf>
    <xf numFmtId="180" fontId="17" fillId="6" borderId="44" xfId="5" applyNumberFormat="1" applyFont="1" applyFill="1" applyBorder="1" applyAlignment="1">
      <alignment horizontal="center" vertical="center" wrapText="1" shrinkToFit="1"/>
    </xf>
    <xf numFmtId="180" fontId="17" fillId="6" borderId="14" xfId="5" applyNumberFormat="1" applyFont="1" applyFill="1" applyBorder="1" applyAlignment="1">
      <alignment horizontal="center" vertical="center" shrinkToFit="1"/>
    </xf>
    <xf numFmtId="180" fontId="17" fillId="6" borderId="45" xfId="5" applyNumberFormat="1" applyFont="1" applyFill="1" applyBorder="1" applyAlignment="1">
      <alignment horizontal="center" vertical="center" shrinkToFit="1"/>
    </xf>
    <xf numFmtId="177" fontId="9" fillId="0" borderId="0" xfId="5" applyFont="1" applyAlignment="1">
      <alignment horizontal="center" vertical="center"/>
    </xf>
    <xf numFmtId="177" fontId="11" fillId="3" borderId="26" xfId="6" applyFont="1" applyFill="1" applyBorder="1" applyAlignment="1">
      <alignment horizontal="center" vertical="center" shrinkToFit="1"/>
    </xf>
    <xf numFmtId="177" fontId="11" fillId="3" borderId="47" xfId="6" applyFont="1" applyFill="1" applyBorder="1" applyAlignment="1">
      <alignment horizontal="center" vertical="center" shrinkToFit="1"/>
    </xf>
    <xf numFmtId="177" fontId="12" fillId="3" borderId="36" xfId="6" applyFont="1" applyFill="1" applyBorder="1" applyAlignment="1">
      <alignment horizontal="center" vertical="center" shrinkToFit="1"/>
    </xf>
    <xf numFmtId="177" fontId="12" fillId="3" borderId="48" xfId="6" applyFont="1" applyFill="1" applyBorder="1" applyAlignment="1">
      <alignment horizontal="center" vertical="center" shrinkToFit="1"/>
    </xf>
    <xf numFmtId="177" fontId="12" fillId="3" borderId="39" xfId="6" applyFont="1" applyFill="1" applyBorder="1" applyAlignment="1">
      <alignment horizontal="center" vertical="center" shrinkToFit="1"/>
    </xf>
    <xf numFmtId="177" fontId="12" fillId="3" borderId="10" xfId="6" applyFont="1" applyFill="1" applyBorder="1" applyAlignment="1">
      <alignment horizontal="center" vertical="center" shrinkToFit="1"/>
    </xf>
    <xf numFmtId="177" fontId="11" fillId="3" borderId="39" xfId="6" applyFont="1" applyFill="1" applyBorder="1" applyAlignment="1">
      <alignment horizontal="center" vertical="center" shrinkToFit="1"/>
    </xf>
    <xf numFmtId="177" fontId="11" fillId="3" borderId="10" xfId="6" applyFont="1" applyFill="1" applyBorder="1" applyAlignment="1">
      <alignment horizontal="center" vertical="center" shrinkToFit="1"/>
    </xf>
    <xf numFmtId="0" fontId="14" fillId="0" borderId="10" xfId="8" applyFont="1" applyBorder="1" applyAlignment="1">
      <alignment horizontal="center" vertical="center" shrinkToFit="1"/>
    </xf>
    <xf numFmtId="177" fontId="11" fillId="3" borderId="38" xfId="6" applyFont="1" applyFill="1" applyBorder="1" applyAlignment="1">
      <alignment horizontal="center" vertical="center" shrinkToFit="1"/>
    </xf>
    <xf numFmtId="177" fontId="11" fillId="3" borderId="49" xfId="6" applyFont="1" applyFill="1" applyBorder="1" applyAlignment="1">
      <alignment horizontal="center" vertical="center" shrinkToFit="1"/>
    </xf>
    <xf numFmtId="177" fontId="12" fillId="3" borderId="37" xfId="6" applyFont="1" applyFill="1" applyBorder="1" applyAlignment="1">
      <alignment horizontal="center" vertical="center" shrinkToFit="1"/>
    </xf>
    <xf numFmtId="177" fontId="12" fillId="3" borderId="50" xfId="6" applyFont="1" applyFill="1" applyBorder="1" applyAlignment="1">
      <alignment horizontal="center" vertical="center" shrinkToFit="1"/>
    </xf>
    <xf numFmtId="178" fontId="27" fillId="4" borderId="27" xfId="6" applyNumberFormat="1" applyFont="1" applyFill="1" applyBorder="1" applyAlignment="1">
      <alignment horizontal="center" vertical="center" wrapText="1"/>
    </xf>
    <xf numFmtId="178" fontId="27" fillId="4" borderId="21" xfId="6" applyNumberFormat="1" applyFont="1" applyFill="1" applyBorder="1" applyAlignment="1">
      <alignment horizontal="center" vertical="center" wrapText="1"/>
    </xf>
    <xf numFmtId="179" fontId="13" fillId="4" borderId="41" xfId="7" applyNumberFormat="1" applyFont="1" applyFill="1" applyBorder="1" applyAlignment="1">
      <alignment horizontal="center" vertical="center"/>
    </xf>
    <xf numFmtId="179" fontId="13" fillId="4" borderId="46" xfId="7" applyNumberFormat="1" applyFont="1" applyFill="1" applyBorder="1" applyAlignment="1">
      <alignment horizontal="center" vertical="center"/>
    </xf>
    <xf numFmtId="177" fontId="34" fillId="5" borderId="15" xfId="0" applyNumberFormat="1" applyFont="1" applyFill="1" applyBorder="1" applyAlignment="1">
      <alignment horizontal="center" vertical="center" wrapText="1"/>
    </xf>
    <xf numFmtId="177" fontId="34" fillId="5" borderId="1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8" fillId="0" borderId="13" xfId="0" applyFont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8" fillId="0" borderId="13" xfId="0" applyFont="1" applyBorder="1" applyAlignment="1">
      <alignment horizontal="center" vertical="center" textRotation="255" shrinkToFit="1"/>
    </xf>
    <xf numFmtId="0" fontId="38" fillId="0" borderId="22" xfId="0" applyFont="1" applyBorder="1" applyAlignment="1">
      <alignment horizontal="center" vertical="center" textRotation="255" shrinkToFit="1"/>
    </xf>
    <xf numFmtId="0" fontId="38" fillId="0" borderId="12" xfId="0" applyFont="1" applyBorder="1" applyAlignment="1">
      <alignment horizontal="center" vertical="center" textRotation="255" shrinkToFit="1"/>
    </xf>
    <xf numFmtId="0" fontId="19" fillId="0" borderId="10" xfId="0" applyFont="1" applyBorder="1" applyAlignment="1">
      <alignment horizontal="center" vertical="top" textRotation="255"/>
    </xf>
    <xf numFmtId="0" fontId="19" fillId="0" borderId="7" xfId="0" applyFont="1" applyBorder="1" applyAlignment="1">
      <alignment horizontal="center" vertical="top" textRotation="255"/>
    </xf>
    <xf numFmtId="0" fontId="30" fillId="0" borderId="13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textRotation="255"/>
    </xf>
    <xf numFmtId="0" fontId="19" fillId="0" borderId="21" xfId="0" applyFont="1" applyBorder="1" applyAlignment="1">
      <alignment horizontal="center" vertical="center" textRotation="255"/>
    </xf>
    <xf numFmtId="0" fontId="19" fillId="0" borderId="7" xfId="0" applyFont="1" applyBorder="1" applyAlignment="1">
      <alignment horizontal="center" vertical="center" textRotation="255"/>
    </xf>
    <xf numFmtId="0" fontId="38" fillId="0" borderId="1" xfId="0" applyFont="1" applyBorder="1" applyAlignment="1">
      <alignment horizontal="center" vertical="center" textRotation="255" shrinkToFit="1"/>
    </xf>
    <xf numFmtId="0" fontId="38" fillId="0" borderId="10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textRotation="255" shrinkToFit="1"/>
    </xf>
    <xf numFmtId="0" fontId="19" fillId="0" borderId="22" xfId="0" applyFont="1" applyBorder="1" applyAlignment="1">
      <alignment horizontal="center" vertical="center" textRotation="255" shrinkToFit="1"/>
    </xf>
    <xf numFmtId="0" fontId="19" fillId="0" borderId="12" xfId="0" applyFont="1" applyBorder="1" applyAlignment="1">
      <alignment horizontal="center" vertical="center" textRotation="255" shrinkToFit="1"/>
    </xf>
    <xf numFmtId="0" fontId="30" fillId="0" borderId="13" xfId="0" applyFont="1" applyBorder="1" applyAlignment="1">
      <alignment horizontal="center" vertical="center" textRotation="255" shrinkToFit="1"/>
    </xf>
    <xf numFmtId="0" fontId="30" fillId="0" borderId="22" xfId="0" applyFont="1" applyBorder="1" applyAlignment="1">
      <alignment horizontal="center" vertical="center" textRotation="255" shrinkToFit="1"/>
    </xf>
    <xf numFmtId="0" fontId="30" fillId="0" borderId="12" xfId="0" applyFont="1" applyBorder="1" applyAlignment="1">
      <alignment horizontal="center" vertical="center" textRotation="255" shrinkToFit="1"/>
    </xf>
    <xf numFmtId="0" fontId="30" fillId="0" borderId="33" xfId="0" applyFont="1" applyBorder="1" applyAlignment="1">
      <alignment horizontal="center" vertical="center" textRotation="255" shrinkToFit="1"/>
    </xf>
    <xf numFmtId="0" fontId="30" fillId="0" borderId="23" xfId="0" applyFont="1" applyBorder="1" applyAlignment="1">
      <alignment horizontal="center" vertical="center" textRotation="255" shrinkToFit="1"/>
    </xf>
    <xf numFmtId="0" fontId="30" fillId="0" borderId="32" xfId="0" applyFont="1" applyBorder="1" applyAlignment="1">
      <alignment horizontal="center" vertical="center" textRotation="255" shrinkToFit="1"/>
    </xf>
    <xf numFmtId="0" fontId="29" fillId="0" borderId="24" xfId="3" applyFont="1" applyBorder="1" applyAlignment="1">
      <alignment horizontal="center" vertical="center"/>
    </xf>
    <xf numFmtId="184" fontId="19" fillId="0" borderId="20" xfId="0" applyNumberFormat="1" applyFont="1" applyBorder="1" applyAlignment="1">
      <alignment horizontal="center" vertical="center"/>
    </xf>
    <xf numFmtId="184" fontId="19" fillId="0" borderId="18" xfId="0" applyNumberFormat="1" applyFont="1" applyBorder="1" applyAlignment="1">
      <alignment horizontal="center" vertical="center"/>
    </xf>
    <xf numFmtId="184" fontId="19" fillId="0" borderId="19" xfId="0" applyNumberFormat="1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textRotation="255" shrinkToFit="1"/>
    </xf>
    <xf numFmtId="0" fontId="19" fillId="0" borderId="31" xfId="0" applyFont="1" applyBorder="1" applyAlignment="1">
      <alignment horizontal="center" vertical="center" textRotation="255"/>
    </xf>
    <xf numFmtId="0" fontId="19" fillId="0" borderId="57" xfId="0" applyFont="1" applyBorder="1" applyAlignment="1">
      <alignment horizontal="center" vertical="center" textRotation="255"/>
    </xf>
    <xf numFmtId="0" fontId="19" fillId="0" borderId="30" xfId="0" applyFont="1" applyBorder="1" applyAlignment="1">
      <alignment horizontal="center" vertical="center" textRotation="255"/>
    </xf>
    <xf numFmtId="0" fontId="19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0" fillId="5" borderId="13" xfId="0" applyFont="1" applyFill="1" applyBorder="1" applyAlignment="1">
      <alignment horizontal="center" vertical="center" textRotation="255" shrinkToFit="1"/>
    </xf>
    <xf numFmtId="0" fontId="30" fillId="5" borderId="22" xfId="0" applyFont="1" applyFill="1" applyBorder="1" applyAlignment="1">
      <alignment horizontal="center" vertical="center" textRotation="255" shrinkToFit="1"/>
    </xf>
    <xf numFmtId="0" fontId="30" fillId="5" borderId="12" xfId="0" applyFont="1" applyFill="1" applyBorder="1" applyAlignment="1">
      <alignment horizontal="center" vertical="center" textRotation="255" shrinkToFit="1"/>
    </xf>
    <xf numFmtId="0" fontId="38" fillId="5" borderId="1" xfId="0" applyFont="1" applyFill="1" applyBorder="1" applyAlignment="1">
      <alignment horizontal="center" vertical="center" textRotation="255" shrinkToFit="1"/>
    </xf>
    <xf numFmtId="0" fontId="19" fillId="0" borderId="1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77" fontId="38" fillId="0" borderId="13" xfId="0" applyNumberFormat="1" applyFont="1" applyBorder="1" applyAlignment="1">
      <alignment horizontal="center" vertical="center" textRotation="255" shrinkToFit="1"/>
    </xf>
    <xf numFmtId="177" fontId="38" fillId="0" borderId="22" xfId="0" applyNumberFormat="1" applyFont="1" applyBorder="1" applyAlignment="1">
      <alignment horizontal="center" vertical="center" textRotation="255" shrinkToFit="1"/>
    </xf>
    <xf numFmtId="177" fontId="38" fillId="0" borderId="12" xfId="0" applyNumberFormat="1" applyFont="1" applyBorder="1" applyAlignment="1">
      <alignment horizontal="center" vertical="center" textRotation="255" shrinkToFit="1"/>
    </xf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22" fillId="0" borderId="1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textRotation="255" shrinkToFit="1"/>
    </xf>
    <xf numFmtId="177" fontId="19" fillId="0" borderId="13" xfId="0" applyNumberFormat="1" applyFont="1" applyBorder="1" applyAlignment="1">
      <alignment horizontal="center" vertical="center" textRotation="255" shrinkToFit="1"/>
    </xf>
    <xf numFmtId="177" fontId="19" fillId="0" borderId="22" xfId="0" applyNumberFormat="1" applyFont="1" applyBorder="1" applyAlignment="1">
      <alignment horizontal="center" vertical="center" textRotation="255" shrinkToFit="1"/>
    </xf>
    <xf numFmtId="177" fontId="19" fillId="0" borderId="12" xfId="0" applyNumberFormat="1" applyFont="1" applyBorder="1" applyAlignment="1">
      <alignment horizontal="center" vertical="center" textRotation="255" shrinkToFit="1"/>
    </xf>
    <xf numFmtId="0" fontId="38" fillId="0" borderId="2" xfId="0" applyFont="1" applyBorder="1" applyAlignment="1">
      <alignment horizontal="center" vertical="center"/>
    </xf>
    <xf numFmtId="0" fontId="38" fillId="5" borderId="10" xfId="0" applyFont="1" applyFill="1" applyBorder="1" applyAlignment="1">
      <alignment horizontal="center" vertical="center" textRotation="255" shrinkToFit="1"/>
    </xf>
    <xf numFmtId="0" fontId="38" fillId="5" borderId="21" xfId="0" applyFont="1" applyFill="1" applyBorder="1" applyAlignment="1">
      <alignment horizontal="center" vertical="center" textRotation="255" shrinkToFit="1"/>
    </xf>
    <xf numFmtId="0" fontId="38" fillId="5" borderId="7" xfId="0" applyFont="1" applyFill="1" applyBorder="1" applyAlignment="1">
      <alignment horizontal="center" vertical="center" textRotation="255" shrinkToFit="1"/>
    </xf>
    <xf numFmtId="0" fontId="38" fillId="5" borderId="13" xfId="0" applyFont="1" applyFill="1" applyBorder="1" applyAlignment="1">
      <alignment horizontal="center" vertical="center" textRotation="255" shrinkToFit="1"/>
    </xf>
    <xf numFmtId="0" fontId="38" fillId="5" borderId="22" xfId="0" applyFont="1" applyFill="1" applyBorder="1" applyAlignment="1">
      <alignment horizontal="center" vertical="center" textRotation="255" shrinkToFit="1"/>
    </xf>
    <xf numFmtId="0" fontId="38" fillId="5" borderId="12" xfId="0" applyFont="1" applyFill="1" applyBorder="1" applyAlignment="1">
      <alignment horizontal="center" vertical="center" textRotation="255" shrinkToFit="1"/>
    </xf>
    <xf numFmtId="0" fontId="19" fillId="0" borderId="31" xfId="0" applyFont="1" applyBorder="1" applyAlignment="1">
      <alignment horizontal="center" vertical="center"/>
    </xf>
    <xf numFmtId="0" fontId="19" fillId="0" borderId="57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11" fontId="38" fillId="0" borderId="1" xfId="0" applyNumberFormat="1" applyFont="1" applyBorder="1" applyAlignment="1">
      <alignment horizontal="center" vertical="center" textRotation="255" shrinkToFit="1"/>
    </xf>
    <xf numFmtId="0" fontId="30" fillId="0" borderId="10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 textRotation="255" shrinkToFit="1"/>
    </xf>
    <xf numFmtId="0" fontId="38" fillId="0" borderId="21" xfId="0" applyFont="1" applyBorder="1" applyAlignment="1">
      <alignment horizontal="center" vertical="center" textRotation="255" shrinkToFit="1"/>
    </xf>
    <xf numFmtId="0" fontId="38" fillId="0" borderId="7" xfId="0" applyFont="1" applyBorder="1" applyAlignment="1">
      <alignment horizontal="center" vertical="center" textRotation="255" shrinkToFit="1"/>
    </xf>
    <xf numFmtId="0" fontId="19" fillId="0" borderId="2" xfId="0" applyFont="1" applyBorder="1" applyAlignment="1">
      <alignment horizontal="center" vertical="top" textRotation="255"/>
    </xf>
    <xf numFmtId="0" fontId="30" fillId="0" borderId="16" xfId="0" applyFont="1" applyBorder="1" applyAlignment="1">
      <alignment horizontal="center" vertical="center"/>
    </xf>
    <xf numFmtId="177" fontId="30" fillId="0" borderId="33" xfId="0" applyNumberFormat="1" applyFont="1" applyBorder="1" applyAlignment="1">
      <alignment horizontal="center" vertical="center" textRotation="255" shrinkToFit="1"/>
    </xf>
    <xf numFmtId="177" fontId="30" fillId="0" borderId="23" xfId="0" applyNumberFormat="1" applyFont="1" applyBorder="1" applyAlignment="1">
      <alignment horizontal="center" vertical="center" textRotation="255" shrinkToFit="1"/>
    </xf>
    <xf numFmtId="177" fontId="30" fillId="0" borderId="32" xfId="0" applyNumberFormat="1" applyFont="1" applyBorder="1" applyAlignment="1">
      <alignment horizontal="center" vertical="center" textRotation="255" shrinkToFit="1"/>
    </xf>
    <xf numFmtId="0" fontId="19" fillId="0" borderId="40" xfId="0" applyFont="1" applyBorder="1" applyAlignment="1">
      <alignment horizontal="center" vertical="center" textRotation="255"/>
    </xf>
    <xf numFmtId="0" fontId="19" fillId="0" borderId="40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 textRotation="255" shrinkToFit="1"/>
    </xf>
    <xf numFmtId="11" fontId="38" fillId="0" borderId="2" xfId="0" applyNumberFormat="1" applyFont="1" applyBorder="1" applyAlignment="1">
      <alignment horizontal="center" vertical="center" textRotation="255" shrinkToFit="1"/>
    </xf>
    <xf numFmtId="0" fontId="19" fillId="0" borderId="1" xfId="0" applyFont="1" applyBorder="1" applyAlignment="1">
      <alignment horizontal="center" vertical="center" textRotation="255"/>
    </xf>
    <xf numFmtId="0" fontId="30" fillId="0" borderId="16" xfId="0" applyFont="1" applyBorder="1" applyAlignment="1">
      <alignment horizontal="center" vertical="center" textRotation="255" shrinkToFit="1"/>
    </xf>
    <xf numFmtId="0" fontId="38" fillId="0" borderId="16" xfId="0" applyFont="1" applyBorder="1" applyAlignment="1">
      <alignment horizontal="center" vertical="center"/>
    </xf>
    <xf numFmtId="0" fontId="38" fillId="0" borderId="51" xfId="0" applyFont="1" applyBorder="1" applyAlignment="1">
      <alignment horizontal="center" vertical="center"/>
    </xf>
    <xf numFmtId="0" fontId="38" fillId="0" borderId="52" xfId="0" applyFont="1" applyBorder="1" applyAlignment="1">
      <alignment horizontal="center" vertical="center"/>
    </xf>
    <xf numFmtId="0" fontId="38" fillId="0" borderId="53" xfId="0" applyFont="1" applyBorder="1" applyAlignment="1">
      <alignment horizontal="center" vertical="center"/>
    </xf>
    <xf numFmtId="0" fontId="38" fillId="0" borderId="25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8" fillId="0" borderId="54" xfId="0" applyFont="1" applyBorder="1" applyAlignment="1">
      <alignment horizontal="center" vertical="center"/>
    </xf>
    <xf numFmtId="0" fontId="38" fillId="0" borderId="55" xfId="0" applyFont="1" applyBorder="1" applyAlignment="1">
      <alignment horizontal="center" vertical="center"/>
    </xf>
    <xf numFmtId="0" fontId="38" fillId="0" borderId="24" xfId="0" applyFont="1" applyBorder="1" applyAlignment="1">
      <alignment horizontal="center" vertical="center"/>
    </xf>
    <xf numFmtId="0" fontId="38" fillId="0" borderId="56" xfId="0" applyFont="1" applyBorder="1" applyAlignment="1">
      <alignment horizontal="center" vertical="center"/>
    </xf>
    <xf numFmtId="177" fontId="38" fillId="0" borderId="33" xfId="0" applyNumberFormat="1" applyFont="1" applyBorder="1" applyAlignment="1">
      <alignment horizontal="center" vertical="center" textRotation="255" shrinkToFit="1"/>
    </xf>
    <xf numFmtId="177" fontId="38" fillId="0" borderId="23" xfId="0" applyNumberFormat="1" applyFont="1" applyBorder="1" applyAlignment="1">
      <alignment horizontal="center" vertical="center" textRotation="255" shrinkToFit="1"/>
    </xf>
    <xf numFmtId="177" fontId="38" fillId="0" borderId="32" xfId="0" applyNumberFormat="1" applyFont="1" applyBorder="1" applyAlignment="1">
      <alignment horizontal="center" vertical="center" textRotation="255" shrinkToFit="1"/>
    </xf>
    <xf numFmtId="0" fontId="38" fillId="0" borderId="16" xfId="0" applyFont="1" applyBorder="1" applyAlignment="1">
      <alignment horizontal="center" vertical="center" textRotation="255" shrinkToFit="1"/>
    </xf>
    <xf numFmtId="0" fontId="38" fillId="0" borderId="31" xfId="0" applyFont="1" applyBorder="1" applyAlignment="1">
      <alignment horizontal="center" vertical="center"/>
    </xf>
    <xf numFmtId="0" fontId="38" fillId="0" borderId="57" xfId="0" applyFont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38" fillId="0" borderId="59" xfId="0" applyFont="1" applyBorder="1" applyAlignment="1">
      <alignment horizontal="center" vertical="center"/>
    </xf>
    <xf numFmtId="0" fontId="34" fillId="5" borderId="16" xfId="8" applyFont="1" applyFill="1" applyBorder="1" applyAlignment="1">
      <alignment horizontal="center" vertical="center" wrapText="1"/>
    </xf>
    <xf numFmtId="0" fontId="34" fillId="5" borderId="1" xfId="8" applyFont="1" applyFill="1" applyBorder="1" applyAlignment="1">
      <alignment horizontal="center" vertical="center" wrapText="1"/>
    </xf>
    <xf numFmtId="0" fontId="35" fillId="5" borderId="15" xfId="8" applyFont="1" applyFill="1" applyBorder="1" applyAlignment="1">
      <alignment horizontal="center" vertical="center" wrapText="1"/>
    </xf>
    <xf numFmtId="0" fontId="35" fillId="5" borderId="16" xfId="8" applyFont="1" applyFill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textRotation="255" shrinkToFit="1"/>
    </xf>
    <xf numFmtId="0" fontId="30" fillId="0" borderId="21" xfId="0" applyFont="1" applyBorder="1" applyAlignment="1">
      <alignment horizontal="center" vertical="center" textRotation="255" shrinkToFit="1"/>
    </xf>
    <xf numFmtId="0" fontId="30" fillId="0" borderId="7" xfId="0" applyFont="1" applyBorder="1" applyAlignment="1">
      <alignment horizontal="center" vertical="center" textRotation="255" shrinkToFit="1"/>
    </xf>
    <xf numFmtId="0" fontId="19" fillId="0" borderId="13" xfId="0" applyFont="1" applyBorder="1" applyAlignment="1">
      <alignment horizontal="center" vertical="center" textRotation="255"/>
    </xf>
    <xf numFmtId="0" fontId="19" fillId="0" borderId="22" xfId="0" applyFont="1" applyBorder="1" applyAlignment="1">
      <alignment horizontal="center" vertical="center" textRotation="255"/>
    </xf>
    <xf numFmtId="0" fontId="19" fillId="0" borderId="12" xfId="0" applyFont="1" applyBorder="1" applyAlignment="1">
      <alignment horizontal="center" vertical="center" textRotation="255"/>
    </xf>
  </cellXfs>
  <cellStyles count="9">
    <cellStyle name="Excel Built-in Normal 2" xfId="5" xr:uid="{00000000-0005-0000-0000-000000000000}"/>
    <cellStyle name="一般" xfId="0" builtinId="0"/>
    <cellStyle name="一般 10" xfId="3" xr:uid="{00000000-0005-0000-0000-000002000000}"/>
    <cellStyle name="一般 12" xfId="8" xr:uid="{00000000-0005-0000-0000-000003000000}"/>
    <cellStyle name="一般 2" xfId="1" xr:uid="{00000000-0005-0000-0000-000004000000}"/>
    <cellStyle name="一般 2 2 2" xfId="2" xr:uid="{00000000-0005-0000-0000-000005000000}"/>
    <cellStyle name="一般 2_來義高中103三月菜單 2" xfId="6" xr:uid="{00000000-0005-0000-0000-000006000000}"/>
    <cellStyle name="一般 9" xfId="4" xr:uid="{00000000-0005-0000-0000-000007000000}"/>
    <cellStyle name="一般_來義高中103三月菜單 2" xfId="7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view="pageBreakPreview" zoomScale="10" zoomScaleNormal="30" zoomScaleSheetLayoutView="10" workbookViewId="0">
      <selection activeCell="B1" sqref="B1:Q1"/>
    </sheetView>
  </sheetViews>
  <sheetFormatPr defaultColWidth="8.77734375" defaultRowHeight="97.8" x14ac:dyDescent="0.3"/>
  <cols>
    <col min="1" max="1" width="7.77734375" style="1" customWidth="1"/>
    <col min="2" max="2" width="80.77734375" style="4" customWidth="1"/>
    <col min="3" max="3" width="43.6640625" style="4" customWidth="1"/>
    <col min="4" max="4" width="88.88671875" style="4" customWidth="1"/>
    <col min="5" max="5" width="170" style="4" customWidth="1"/>
    <col min="6" max="6" width="175.5546875" style="4" customWidth="1"/>
    <col min="7" max="7" width="84.44140625" style="4" hidden="1" customWidth="1"/>
    <col min="8" max="8" width="125.5546875" style="4" customWidth="1"/>
    <col min="9" max="9" width="142.21875" style="4" customWidth="1"/>
    <col min="10" max="10" width="103" style="4" customWidth="1"/>
    <col min="11" max="11" width="41.77734375" style="5" customWidth="1"/>
    <col min="12" max="12" width="42.33203125" style="5" customWidth="1"/>
    <col min="13" max="13" width="45" style="5" customWidth="1"/>
    <col min="14" max="14" width="41.44140625" style="5" customWidth="1"/>
    <col min="15" max="15" width="41.109375" style="5" customWidth="1"/>
    <col min="16" max="16" width="38.109375" style="5" customWidth="1"/>
    <col min="17" max="17" width="46" style="6" customWidth="1"/>
    <col min="18" max="16384" width="8.77734375" style="1"/>
  </cols>
  <sheetData>
    <row r="1" spans="1:17" ht="178.2" customHeight="1" x14ac:dyDescent="0.3">
      <c r="B1" s="273" t="s">
        <v>362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</row>
    <row r="2" spans="1:17" ht="61.8" customHeight="1" thickBo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99.95" customHeight="1" x14ac:dyDescent="0.3">
      <c r="A3" s="3"/>
      <c r="B3" s="274" t="s">
        <v>14</v>
      </c>
      <c r="C3" s="276" t="s">
        <v>15</v>
      </c>
      <c r="D3" s="278" t="s">
        <v>45</v>
      </c>
      <c r="E3" s="278" t="s">
        <v>16</v>
      </c>
      <c r="F3" s="278" t="s">
        <v>17</v>
      </c>
      <c r="G3" s="280" t="s">
        <v>18</v>
      </c>
      <c r="H3" s="280" t="s">
        <v>18</v>
      </c>
      <c r="I3" s="283" t="s">
        <v>19</v>
      </c>
      <c r="J3" s="285" t="s">
        <v>20</v>
      </c>
      <c r="K3" s="264" t="s">
        <v>32</v>
      </c>
      <c r="L3" s="266" t="s">
        <v>31</v>
      </c>
      <c r="M3" s="268" t="s">
        <v>21</v>
      </c>
      <c r="N3" s="268" t="s">
        <v>22</v>
      </c>
      <c r="O3" s="268" t="s">
        <v>33</v>
      </c>
      <c r="P3" s="287" t="s">
        <v>30</v>
      </c>
      <c r="Q3" s="289" t="s">
        <v>23</v>
      </c>
    </row>
    <row r="4" spans="1:17" ht="36" customHeight="1" thickBot="1" x14ac:dyDescent="0.35">
      <c r="A4" s="3"/>
      <c r="B4" s="275"/>
      <c r="C4" s="277"/>
      <c r="D4" s="279"/>
      <c r="E4" s="279"/>
      <c r="F4" s="279"/>
      <c r="G4" s="281"/>
      <c r="H4" s="282"/>
      <c r="I4" s="284"/>
      <c r="J4" s="286"/>
      <c r="K4" s="265"/>
      <c r="L4" s="267"/>
      <c r="M4" s="269"/>
      <c r="N4" s="269"/>
      <c r="O4" s="269"/>
      <c r="P4" s="288"/>
      <c r="Q4" s="290"/>
    </row>
    <row r="5" spans="1:17" ht="184.95" customHeight="1" x14ac:dyDescent="0.3">
      <c r="A5" s="3"/>
      <c r="B5" s="65">
        <v>46265</v>
      </c>
      <c r="C5" s="109" t="s">
        <v>46</v>
      </c>
      <c r="D5" s="157" t="s">
        <v>60</v>
      </c>
      <c r="E5" s="219" t="s">
        <v>126</v>
      </c>
      <c r="F5" s="158" t="s">
        <v>226</v>
      </c>
      <c r="G5" s="158"/>
      <c r="H5" s="128" t="s">
        <v>61</v>
      </c>
      <c r="I5" s="220" t="s">
        <v>269</v>
      </c>
      <c r="J5" s="214"/>
      <c r="K5" s="115">
        <v>5.5</v>
      </c>
      <c r="L5" s="116">
        <v>2.6</v>
      </c>
      <c r="M5" s="116">
        <v>1.9</v>
      </c>
      <c r="N5" s="99"/>
      <c r="O5" s="98"/>
      <c r="P5" s="98">
        <v>2.5</v>
      </c>
      <c r="Q5" s="100" t="e">
        <f>K5*70+L5*75+#REF!*25+#REF!*60+#REF!*120+P5*45</f>
        <v>#REF!</v>
      </c>
    </row>
    <row r="6" spans="1:17" ht="184.95" customHeight="1" x14ac:dyDescent="0.3">
      <c r="A6" s="3"/>
      <c r="B6" s="182">
        <v>46266</v>
      </c>
      <c r="C6" s="183" t="s">
        <v>47</v>
      </c>
      <c r="D6" s="173" t="s">
        <v>65</v>
      </c>
      <c r="E6" s="217" t="s">
        <v>286</v>
      </c>
      <c r="F6" s="194" t="s">
        <v>285</v>
      </c>
      <c r="G6" s="194"/>
      <c r="H6" s="128" t="s">
        <v>188</v>
      </c>
      <c r="I6" s="213" t="s">
        <v>289</v>
      </c>
      <c r="J6" s="218"/>
      <c r="K6" s="186">
        <v>5.5</v>
      </c>
      <c r="L6" s="187">
        <v>4.0999999999999996</v>
      </c>
      <c r="M6" s="187">
        <v>1.3</v>
      </c>
      <c r="N6" s="188"/>
      <c r="O6" s="189"/>
      <c r="P6" s="189">
        <v>2.5</v>
      </c>
      <c r="Q6" s="190" t="e">
        <f>K6*70+L6*75+#REF!*25+#REF!*60+#REF!*120+P6*45</f>
        <v>#REF!</v>
      </c>
    </row>
    <row r="7" spans="1:17" ht="184.8" customHeight="1" x14ac:dyDescent="0.3">
      <c r="A7" s="3"/>
      <c r="B7" s="67">
        <v>46267</v>
      </c>
      <c r="C7" s="110" t="s">
        <v>48</v>
      </c>
      <c r="D7" s="255" t="s">
        <v>146</v>
      </c>
      <c r="E7" s="255"/>
      <c r="F7" s="261" t="s">
        <v>238</v>
      </c>
      <c r="G7" s="262"/>
      <c r="H7" s="263"/>
      <c r="I7" s="126" t="s">
        <v>147</v>
      </c>
      <c r="J7" s="110" t="s">
        <v>4</v>
      </c>
      <c r="K7" s="205">
        <v>5.5</v>
      </c>
      <c r="L7" s="108">
        <v>2.6</v>
      </c>
      <c r="M7" s="108">
        <v>1.9</v>
      </c>
      <c r="N7" s="102">
        <v>1</v>
      </c>
      <c r="O7" s="101"/>
      <c r="P7" s="101">
        <v>2.5</v>
      </c>
      <c r="Q7" s="103" t="e">
        <f>K7*70+L7*75+#REF!*25+#REF!*60+#REF!*120+P7*45</f>
        <v>#REF!</v>
      </c>
    </row>
    <row r="8" spans="1:17" ht="192" customHeight="1" x14ac:dyDescent="0.3">
      <c r="A8" s="3"/>
      <c r="B8" s="67">
        <v>46268</v>
      </c>
      <c r="C8" s="110" t="s">
        <v>49</v>
      </c>
      <c r="D8" s="169" t="s">
        <v>143</v>
      </c>
      <c r="E8" s="169" t="s">
        <v>155</v>
      </c>
      <c r="F8" s="125" t="s">
        <v>168</v>
      </c>
      <c r="G8" s="125"/>
      <c r="H8" s="128" t="s">
        <v>61</v>
      </c>
      <c r="I8" s="172" t="s">
        <v>297</v>
      </c>
      <c r="J8" s="110" t="s">
        <v>191</v>
      </c>
      <c r="K8" s="107">
        <v>5.5</v>
      </c>
      <c r="L8" s="108">
        <v>2.6</v>
      </c>
      <c r="M8" s="156">
        <v>1.6</v>
      </c>
      <c r="N8" s="102"/>
      <c r="O8" s="101">
        <v>1</v>
      </c>
      <c r="P8" s="101">
        <v>2.5</v>
      </c>
      <c r="Q8" s="103" t="e">
        <f>K8*70+L8*75+#REF!*25+#REF!*60+#REF!*120+P8*45</f>
        <v>#REF!</v>
      </c>
    </row>
    <row r="9" spans="1:17" ht="180" customHeight="1" thickBot="1" x14ac:dyDescent="0.35">
      <c r="A9" s="3"/>
      <c r="B9" s="66">
        <v>46269</v>
      </c>
      <c r="C9" s="111" t="s">
        <v>50</v>
      </c>
      <c r="D9" s="160" t="s">
        <v>131</v>
      </c>
      <c r="E9" s="160" t="s">
        <v>162</v>
      </c>
      <c r="F9" s="163" t="s">
        <v>158</v>
      </c>
      <c r="G9" s="215"/>
      <c r="H9" s="207" t="s">
        <v>188</v>
      </c>
      <c r="I9" s="181" t="s">
        <v>163</v>
      </c>
      <c r="J9" s="111"/>
      <c r="K9" s="113">
        <v>5.5</v>
      </c>
      <c r="L9" s="114">
        <v>2.8</v>
      </c>
      <c r="M9" s="171">
        <v>1.9</v>
      </c>
      <c r="N9" s="105"/>
      <c r="O9" s="104"/>
      <c r="P9" s="104">
        <v>2.5</v>
      </c>
      <c r="Q9" s="106" t="e">
        <f>K9*70+L9*75+#REF!*25+#REF!*60+#REF!*120+P9*45</f>
        <v>#REF!</v>
      </c>
    </row>
    <row r="10" spans="1:17" ht="192" customHeight="1" x14ac:dyDescent="0.3">
      <c r="A10" s="3"/>
      <c r="B10" s="65">
        <v>46272</v>
      </c>
      <c r="C10" s="109" t="s">
        <v>46</v>
      </c>
      <c r="D10" s="157" t="s">
        <v>60</v>
      </c>
      <c r="E10" s="157" t="s">
        <v>153</v>
      </c>
      <c r="F10" s="158" t="s">
        <v>149</v>
      </c>
      <c r="G10" s="170"/>
      <c r="H10" s="128" t="s">
        <v>61</v>
      </c>
      <c r="I10" s="180" t="s">
        <v>172</v>
      </c>
      <c r="J10" s="155"/>
      <c r="K10" s="115">
        <v>5.5</v>
      </c>
      <c r="L10" s="116">
        <v>3.1</v>
      </c>
      <c r="M10" s="116">
        <v>1.4</v>
      </c>
      <c r="N10" s="99"/>
      <c r="O10" s="98"/>
      <c r="P10" s="98">
        <v>2.5</v>
      </c>
      <c r="Q10" s="100" t="e">
        <f>K10*70+L10*75+#REF!*25+#REF!*60+#REF!*120+P10*45</f>
        <v>#REF!</v>
      </c>
    </row>
    <row r="11" spans="1:17" ht="198" customHeight="1" x14ac:dyDescent="0.3">
      <c r="A11" s="3"/>
      <c r="B11" s="67">
        <v>46273</v>
      </c>
      <c r="C11" s="110" t="s">
        <v>47</v>
      </c>
      <c r="D11" s="173" t="s">
        <v>65</v>
      </c>
      <c r="E11" s="210" t="s">
        <v>235</v>
      </c>
      <c r="F11" s="125" t="s">
        <v>145</v>
      </c>
      <c r="G11" s="129"/>
      <c r="H11" s="128" t="s">
        <v>188</v>
      </c>
      <c r="I11" s="126" t="s">
        <v>130</v>
      </c>
      <c r="J11" s="110"/>
      <c r="K11" s="186">
        <v>5.5</v>
      </c>
      <c r="L11" s="108">
        <v>2.6</v>
      </c>
      <c r="M11" s="108">
        <v>1.6</v>
      </c>
      <c r="N11" s="102"/>
      <c r="O11" s="101"/>
      <c r="P11" s="101">
        <v>2.5</v>
      </c>
      <c r="Q11" s="103" t="e">
        <f>K11*70+L11*75+#REF!*25+#REF!*60+#REF!*120+P11*45</f>
        <v>#REF!</v>
      </c>
    </row>
    <row r="12" spans="1:17" ht="192" customHeight="1" x14ac:dyDescent="0.3">
      <c r="A12" s="3"/>
      <c r="B12" s="67">
        <v>46274</v>
      </c>
      <c r="C12" s="110" t="s">
        <v>48</v>
      </c>
      <c r="D12" s="255" t="s">
        <v>227</v>
      </c>
      <c r="E12" s="256"/>
      <c r="F12" s="261" t="s">
        <v>228</v>
      </c>
      <c r="G12" s="262"/>
      <c r="H12" s="263"/>
      <c r="I12" s="126" t="s">
        <v>106</v>
      </c>
      <c r="J12" s="110" t="s">
        <v>4</v>
      </c>
      <c r="K12" s="205">
        <v>5.5</v>
      </c>
      <c r="L12" s="108">
        <v>2.6</v>
      </c>
      <c r="M12" s="156">
        <v>1.8</v>
      </c>
      <c r="N12" s="102">
        <v>1</v>
      </c>
      <c r="O12" s="101"/>
      <c r="P12" s="101">
        <v>2.5</v>
      </c>
      <c r="Q12" s="103" t="e">
        <f>K12*70+L12*75+#REF!*25+#REF!*60+#REF!*120+P12*45</f>
        <v>#REF!</v>
      </c>
    </row>
    <row r="13" spans="1:17" ht="186" customHeight="1" x14ac:dyDescent="0.3">
      <c r="A13" s="3"/>
      <c r="B13" s="67">
        <v>46275</v>
      </c>
      <c r="C13" s="110" t="s">
        <v>49</v>
      </c>
      <c r="D13" s="173" t="s">
        <v>107</v>
      </c>
      <c r="E13" s="162" t="s">
        <v>144</v>
      </c>
      <c r="F13" s="162" t="s">
        <v>237</v>
      </c>
      <c r="G13" s="129"/>
      <c r="H13" s="128" t="s">
        <v>61</v>
      </c>
      <c r="I13" s="126" t="s">
        <v>198</v>
      </c>
      <c r="J13" s="110" t="s">
        <v>191</v>
      </c>
      <c r="K13" s="107">
        <v>5.5</v>
      </c>
      <c r="L13" s="108">
        <v>2.8</v>
      </c>
      <c r="M13" s="132">
        <v>1.8</v>
      </c>
      <c r="N13" s="102"/>
      <c r="O13" s="101">
        <v>1</v>
      </c>
      <c r="P13" s="101">
        <v>2.5</v>
      </c>
      <c r="Q13" s="103" t="e">
        <f>K13*70+L13*75+#REF!*25+#REF!*60+#REF!*120+P13*45</f>
        <v>#REF!</v>
      </c>
    </row>
    <row r="14" spans="1:17" ht="180" customHeight="1" thickBot="1" x14ac:dyDescent="0.35">
      <c r="A14" s="3"/>
      <c r="B14" s="66">
        <v>46276</v>
      </c>
      <c r="C14" s="111" t="s">
        <v>50</v>
      </c>
      <c r="D14" s="160" t="s">
        <v>148</v>
      </c>
      <c r="E14" s="160" t="s">
        <v>152</v>
      </c>
      <c r="F14" s="163" t="s">
        <v>234</v>
      </c>
      <c r="G14" s="163"/>
      <c r="H14" s="207" t="s">
        <v>188</v>
      </c>
      <c r="I14" s="126" t="s">
        <v>157</v>
      </c>
      <c r="J14" s="111" t="s">
        <v>323</v>
      </c>
      <c r="K14" s="113">
        <v>5.5</v>
      </c>
      <c r="L14" s="114">
        <v>2.5</v>
      </c>
      <c r="M14" s="114">
        <v>2.2000000000000002</v>
      </c>
      <c r="N14" s="105"/>
      <c r="O14" s="104"/>
      <c r="P14" s="104">
        <v>2.5</v>
      </c>
      <c r="Q14" s="106" t="e">
        <f>K14*70+L14*75+#REF!*25+#REF!*60+#REF!*120+P14*45</f>
        <v>#REF!</v>
      </c>
    </row>
    <row r="15" spans="1:17" ht="180" customHeight="1" x14ac:dyDescent="0.3">
      <c r="A15" s="3"/>
      <c r="B15" s="182">
        <v>46279</v>
      </c>
      <c r="C15" s="183" t="s">
        <v>46</v>
      </c>
      <c r="D15" s="209" t="s">
        <v>60</v>
      </c>
      <c r="E15" s="211" t="s">
        <v>201</v>
      </c>
      <c r="F15" s="184" t="s">
        <v>230</v>
      </c>
      <c r="G15" s="212"/>
      <c r="H15" s="128" t="s">
        <v>61</v>
      </c>
      <c r="I15" s="185" t="s">
        <v>204</v>
      </c>
      <c r="J15" s="155"/>
      <c r="K15" s="115">
        <v>5.5</v>
      </c>
      <c r="L15" s="187">
        <v>2.6</v>
      </c>
      <c r="M15" s="187">
        <v>2.4</v>
      </c>
      <c r="N15" s="188"/>
      <c r="O15" s="189"/>
      <c r="P15" s="189">
        <v>2.5</v>
      </c>
      <c r="Q15" s="190" t="e">
        <f>K15*70+L15*75+#REF!*25+#REF!*60+#REF!*120+P15*45</f>
        <v>#REF!</v>
      </c>
    </row>
    <row r="16" spans="1:17" ht="192" customHeight="1" x14ac:dyDescent="0.3">
      <c r="A16" s="3"/>
      <c r="B16" s="67">
        <v>46280</v>
      </c>
      <c r="C16" s="110" t="s">
        <v>47</v>
      </c>
      <c r="D16" s="173" t="s">
        <v>65</v>
      </c>
      <c r="E16" s="244" t="s">
        <v>354</v>
      </c>
      <c r="F16" s="125" t="s">
        <v>233</v>
      </c>
      <c r="G16" s="129"/>
      <c r="H16" s="128" t="s">
        <v>188</v>
      </c>
      <c r="I16" s="161" t="s">
        <v>122</v>
      </c>
      <c r="J16" s="110"/>
      <c r="K16" s="186">
        <v>5.5</v>
      </c>
      <c r="L16" s="108">
        <v>2.6</v>
      </c>
      <c r="M16" s="156">
        <v>1.6</v>
      </c>
      <c r="N16" s="102"/>
      <c r="O16" s="101"/>
      <c r="P16" s="101">
        <v>2.5</v>
      </c>
      <c r="Q16" s="103" t="e">
        <f>K16*70+L16*75+#REF!*25+#REF!*60+#REF!*120+P16*45</f>
        <v>#REF!</v>
      </c>
    </row>
    <row r="17" spans="1:17" ht="192" customHeight="1" x14ac:dyDescent="0.3">
      <c r="A17" s="3"/>
      <c r="B17" s="67">
        <v>46281</v>
      </c>
      <c r="C17" s="110" t="s">
        <v>48</v>
      </c>
      <c r="D17" s="255" t="s">
        <v>193</v>
      </c>
      <c r="E17" s="255"/>
      <c r="F17" s="258" t="s">
        <v>352</v>
      </c>
      <c r="G17" s="259"/>
      <c r="H17" s="260"/>
      <c r="I17" s="126" t="s">
        <v>156</v>
      </c>
      <c r="J17" s="110" t="s">
        <v>4</v>
      </c>
      <c r="K17" s="205">
        <v>5.5</v>
      </c>
      <c r="L17" s="108">
        <v>2.7</v>
      </c>
      <c r="M17" s="132">
        <v>1.6</v>
      </c>
      <c r="N17" s="102">
        <v>1</v>
      </c>
      <c r="O17" s="101"/>
      <c r="P17" s="101">
        <v>2.5</v>
      </c>
      <c r="Q17" s="103" t="e">
        <f>K17*70+L17*75+#REF!*25+#REF!*60+#REF!*120+P17*45</f>
        <v>#REF!</v>
      </c>
    </row>
    <row r="18" spans="1:17" ht="180" customHeight="1" x14ac:dyDescent="0.3">
      <c r="A18" s="3"/>
      <c r="B18" s="67">
        <v>46282</v>
      </c>
      <c r="C18" s="110" t="s">
        <v>49</v>
      </c>
      <c r="D18" s="169" t="s">
        <v>128</v>
      </c>
      <c r="E18" s="125" t="s">
        <v>321</v>
      </c>
      <c r="F18" s="125" t="s">
        <v>236</v>
      </c>
      <c r="G18" s="125"/>
      <c r="H18" s="128" t="s">
        <v>61</v>
      </c>
      <c r="I18" s="172" t="s">
        <v>298</v>
      </c>
      <c r="J18" s="110" t="s">
        <v>191</v>
      </c>
      <c r="K18" s="107">
        <v>5.5</v>
      </c>
      <c r="L18" s="108">
        <v>3.2</v>
      </c>
      <c r="M18" s="132">
        <v>1.7</v>
      </c>
      <c r="N18" s="102"/>
      <c r="O18" s="101">
        <v>1</v>
      </c>
      <c r="P18" s="101">
        <v>2.5</v>
      </c>
      <c r="Q18" s="103" t="e">
        <f>K18*70+L18*75+#REF!*25+#REF!*60+#REF!*120+P18*45</f>
        <v>#REF!</v>
      </c>
    </row>
    <row r="19" spans="1:17" ht="204" customHeight="1" thickBot="1" x14ac:dyDescent="0.35">
      <c r="A19" s="3"/>
      <c r="B19" s="191">
        <v>46283</v>
      </c>
      <c r="C19" s="192" t="s">
        <v>50</v>
      </c>
      <c r="D19" s="193" t="s">
        <v>192</v>
      </c>
      <c r="E19" s="194" t="s">
        <v>194</v>
      </c>
      <c r="F19" s="125" t="s">
        <v>224</v>
      </c>
      <c r="G19" s="194"/>
      <c r="H19" s="207" t="s">
        <v>188</v>
      </c>
      <c r="I19" s="213" t="s">
        <v>299</v>
      </c>
      <c r="J19" s="192"/>
      <c r="K19" s="113">
        <v>5.5</v>
      </c>
      <c r="L19" s="196">
        <v>3.1</v>
      </c>
      <c r="M19" s="196">
        <v>1.7</v>
      </c>
      <c r="N19" s="197"/>
      <c r="O19" s="198"/>
      <c r="P19" s="198">
        <v>2.5</v>
      </c>
      <c r="Q19" s="199" t="e">
        <f>K19*70+L19*75+#REF!*25+#REF!*60+#REF!*120+P19*45</f>
        <v>#REF!</v>
      </c>
    </row>
    <row r="20" spans="1:17" ht="180" customHeight="1" x14ac:dyDescent="0.3">
      <c r="A20" s="3"/>
      <c r="B20" s="65">
        <v>46286</v>
      </c>
      <c r="C20" s="109" t="s">
        <v>46</v>
      </c>
      <c r="D20" s="157" t="s">
        <v>60</v>
      </c>
      <c r="E20" s="157" t="s">
        <v>229</v>
      </c>
      <c r="F20" s="158" t="s">
        <v>195</v>
      </c>
      <c r="G20" s="170"/>
      <c r="H20" s="128" t="s">
        <v>61</v>
      </c>
      <c r="I20" s="200" t="s">
        <v>150</v>
      </c>
      <c r="J20" s="214"/>
      <c r="K20" s="115">
        <v>5.5</v>
      </c>
      <c r="L20" s="116">
        <v>3.2</v>
      </c>
      <c r="M20" s="116">
        <v>1.4</v>
      </c>
      <c r="N20" s="99"/>
      <c r="O20" s="98"/>
      <c r="P20" s="98">
        <v>2.5</v>
      </c>
      <c r="Q20" s="100" t="e">
        <f>K20*70+L20*75+#REF!*25+#REF!*60+#REF!*120+P20*45</f>
        <v>#REF!</v>
      </c>
    </row>
    <row r="21" spans="1:17" ht="180" customHeight="1" x14ac:dyDescent="0.3">
      <c r="A21" s="3"/>
      <c r="B21" s="67">
        <v>46287</v>
      </c>
      <c r="C21" s="110" t="s">
        <v>47</v>
      </c>
      <c r="D21" s="173" t="s">
        <v>65</v>
      </c>
      <c r="E21" s="169" t="s">
        <v>151</v>
      </c>
      <c r="F21" s="125" t="s">
        <v>196</v>
      </c>
      <c r="G21" s="129"/>
      <c r="H21" s="128" t="s">
        <v>188</v>
      </c>
      <c r="I21" s="126" t="s">
        <v>225</v>
      </c>
      <c r="J21" s="110"/>
      <c r="K21" s="186">
        <v>5.5</v>
      </c>
      <c r="L21" s="108">
        <v>3.3</v>
      </c>
      <c r="M21" s="108">
        <v>1.8</v>
      </c>
      <c r="N21" s="102"/>
      <c r="O21" s="101"/>
      <c r="P21" s="101">
        <v>2.5</v>
      </c>
      <c r="Q21" s="103" t="e">
        <f>K21*70+L21*75+#REF!*25+#REF!*60+#REF!*120+P21*45</f>
        <v>#REF!</v>
      </c>
    </row>
    <row r="22" spans="1:17" ht="160.19999999999999" customHeight="1" x14ac:dyDescent="0.3">
      <c r="A22" s="3"/>
      <c r="B22" s="67">
        <v>46288</v>
      </c>
      <c r="C22" s="110" t="s">
        <v>48</v>
      </c>
      <c r="D22" s="257" t="s">
        <v>353</v>
      </c>
      <c r="E22" s="257"/>
      <c r="F22" s="261" t="s">
        <v>186</v>
      </c>
      <c r="G22" s="262"/>
      <c r="H22" s="263"/>
      <c r="I22" s="127" t="s">
        <v>299</v>
      </c>
      <c r="J22" s="110" t="s">
        <v>4</v>
      </c>
      <c r="K22" s="205">
        <v>5.5</v>
      </c>
      <c r="L22" s="108">
        <v>2.6</v>
      </c>
      <c r="M22" s="108">
        <v>1.6</v>
      </c>
      <c r="N22" s="102">
        <v>1</v>
      </c>
      <c r="O22" s="101"/>
      <c r="P22" s="101">
        <v>2.5</v>
      </c>
      <c r="Q22" s="103" t="e">
        <f>K22*70+L22*75+#REF!*25+#REF!*60+#REF!*120+P22*45</f>
        <v>#REF!</v>
      </c>
    </row>
    <row r="23" spans="1:17" ht="178.2" customHeight="1" x14ac:dyDescent="0.3">
      <c r="A23" s="3"/>
      <c r="B23" s="67">
        <v>46289</v>
      </c>
      <c r="C23" s="110" t="s">
        <v>49</v>
      </c>
      <c r="D23" s="208" t="s">
        <v>77</v>
      </c>
      <c r="E23" s="209" t="s">
        <v>141</v>
      </c>
      <c r="F23" s="184" t="s">
        <v>142</v>
      </c>
      <c r="G23" s="125"/>
      <c r="H23" s="128" t="s">
        <v>61</v>
      </c>
      <c r="I23" s="126" t="s">
        <v>207</v>
      </c>
      <c r="J23" s="110" t="s">
        <v>191</v>
      </c>
      <c r="K23" s="205">
        <v>5.5</v>
      </c>
      <c r="L23" s="108">
        <v>2.6</v>
      </c>
      <c r="M23" s="108">
        <v>2</v>
      </c>
      <c r="N23" s="102"/>
      <c r="O23" s="101">
        <v>1</v>
      </c>
      <c r="P23" s="101">
        <v>2.5</v>
      </c>
      <c r="Q23" s="103" t="e">
        <f>K23*70+L23*75+#REF!*25+#REF!*60+#REF!*120+P23*45</f>
        <v>#REF!</v>
      </c>
    </row>
    <row r="24" spans="1:17" ht="180" customHeight="1" thickBot="1" x14ac:dyDescent="0.35">
      <c r="A24" s="3"/>
      <c r="B24" s="66">
        <v>46290</v>
      </c>
      <c r="C24" s="111" t="s">
        <v>50</v>
      </c>
      <c r="D24" s="248" t="s">
        <v>190</v>
      </c>
      <c r="E24" s="249"/>
      <c r="F24" s="250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51"/>
    </row>
    <row r="25" spans="1:17" ht="180" customHeight="1" x14ac:dyDescent="0.3">
      <c r="A25" s="3"/>
      <c r="B25" s="65">
        <v>46293</v>
      </c>
      <c r="C25" s="109" t="s">
        <v>46</v>
      </c>
      <c r="D25" s="252" t="s">
        <v>189</v>
      </c>
      <c r="E25" s="253"/>
      <c r="F25" s="253"/>
      <c r="G25" s="253"/>
      <c r="H25" s="253"/>
      <c r="I25" s="253"/>
      <c r="J25" s="253"/>
      <c r="K25" s="253"/>
      <c r="L25" s="253"/>
      <c r="M25" s="253"/>
      <c r="N25" s="253"/>
      <c r="O25" s="253"/>
      <c r="P25" s="253"/>
      <c r="Q25" s="254"/>
    </row>
    <row r="26" spans="1:17" ht="180" customHeight="1" x14ac:dyDescent="0.3">
      <c r="A26" s="3"/>
      <c r="B26" s="182">
        <v>46294</v>
      </c>
      <c r="C26" s="110" t="s">
        <v>47</v>
      </c>
      <c r="D26" s="173" t="s">
        <v>154</v>
      </c>
      <c r="E26" s="169" t="s">
        <v>231</v>
      </c>
      <c r="F26" s="184" t="s">
        <v>206</v>
      </c>
      <c r="G26" s="125"/>
      <c r="H26" s="128" t="s">
        <v>61</v>
      </c>
      <c r="I26" s="126" t="s">
        <v>232</v>
      </c>
      <c r="J26" s="183"/>
      <c r="K26" s="107">
        <v>5.5</v>
      </c>
      <c r="L26" s="108">
        <v>3.3</v>
      </c>
      <c r="M26" s="108">
        <v>1.5</v>
      </c>
      <c r="N26" s="102"/>
      <c r="O26" s="101"/>
      <c r="P26" s="101">
        <v>2.5</v>
      </c>
      <c r="Q26" s="103">
        <f t="shared" ref="Q26:Q27" si="0">K26*70+L26*75+M26*25+N26*60+O26*120+P26*45</f>
        <v>782.5</v>
      </c>
    </row>
    <row r="27" spans="1:17" ht="180" customHeight="1" x14ac:dyDescent="0.3">
      <c r="A27" s="3"/>
      <c r="B27" s="182">
        <v>46295</v>
      </c>
      <c r="C27" s="110" t="s">
        <v>48</v>
      </c>
      <c r="D27" s="291" t="s">
        <v>340</v>
      </c>
      <c r="E27" s="292"/>
      <c r="F27" s="245" t="s">
        <v>185</v>
      </c>
      <c r="G27" s="246"/>
      <c r="H27" s="247"/>
      <c r="I27" s="185" t="s">
        <v>106</v>
      </c>
      <c r="J27" s="183" t="s">
        <v>4</v>
      </c>
      <c r="K27" s="186">
        <v>5.5</v>
      </c>
      <c r="L27" s="187">
        <v>2.6</v>
      </c>
      <c r="M27" s="187">
        <v>1.5</v>
      </c>
      <c r="N27" s="188">
        <v>1</v>
      </c>
      <c r="O27" s="189"/>
      <c r="P27" s="189">
        <v>2.5</v>
      </c>
      <c r="Q27" s="190">
        <f t="shared" si="0"/>
        <v>790</v>
      </c>
    </row>
    <row r="28" spans="1:17" ht="390" customHeight="1" thickBot="1" x14ac:dyDescent="0.35">
      <c r="A28" s="3"/>
      <c r="B28" s="270" t="s">
        <v>62</v>
      </c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2"/>
    </row>
    <row r="29" spans="1:17" ht="180" customHeight="1" x14ac:dyDescent="0.3">
      <c r="A29" s="3"/>
    </row>
    <row r="30" spans="1:17" ht="180" customHeight="1" x14ac:dyDescent="0.3">
      <c r="A30" s="3"/>
    </row>
    <row r="31" spans="1:17" ht="180" customHeight="1" x14ac:dyDescent="0.3">
      <c r="A31" s="3"/>
    </row>
    <row r="32" spans="1:17" ht="180" customHeight="1" x14ac:dyDescent="0.3">
      <c r="A32" s="3"/>
    </row>
    <row r="33" spans="1:17" ht="180" customHeight="1" x14ac:dyDescent="0.3">
      <c r="A33" s="3"/>
    </row>
    <row r="34" spans="1:17" ht="180" customHeight="1" x14ac:dyDescent="0.3">
      <c r="A34" s="3"/>
    </row>
    <row r="35" spans="1:17" ht="180" customHeight="1" x14ac:dyDescent="0.3">
      <c r="A35" s="3"/>
    </row>
    <row r="36" spans="1:17" ht="180" customHeight="1" x14ac:dyDescent="0.3">
      <c r="A36" s="3"/>
    </row>
    <row r="37" spans="1:17" ht="180" customHeight="1" x14ac:dyDescent="0.3">
      <c r="A37" s="3"/>
    </row>
    <row r="38" spans="1:17" ht="180" customHeight="1" x14ac:dyDescent="0.3">
      <c r="A38" s="3"/>
    </row>
    <row r="39" spans="1:17" ht="180" customHeight="1" x14ac:dyDescent="0.3">
      <c r="A39" s="3"/>
    </row>
    <row r="40" spans="1:17" ht="157.5" customHeight="1" x14ac:dyDescent="0.3"/>
    <row r="42" spans="1:17" s="5" customFormat="1" x14ac:dyDescent="0.3">
      <c r="A42" s="1"/>
      <c r="B42" s="4"/>
      <c r="C42" s="4"/>
      <c r="D42" s="4"/>
      <c r="E42" s="4"/>
      <c r="F42" s="4"/>
      <c r="G42" s="4"/>
      <c r="H42" s="4"/>
      <c r="I42" s="4"/>
      <c r="J42" s="4"/>
      <c r="Q42" s="6"/>
    </row>
    <row r="43" spans="1:17" s="5" customFormat="1" x14ac:dyDescent="0.3">
      <c r="A43" s="1"/>
      <c r="B43" s="4"/>
      <c r="C43" s="4"/>
      <c r="D43" s="4"/>
      <c r="E43" s="4"/>
      <c r="F43" s="4"/>
      <c r="G43" s="4"/>
      <c r="H43" s="4"/>
      <c r="I43" s="4"/>
      <c r="J43" s="4"/>
      <c r="Q43" s="6"/>
    </row>
    <row r="44" spans="1:17" s="5" customFormat="1" x14ac:dyDescent="0.3">
      <c r="A44" s="1"/>
      <c r="B44" s="4"/>
      <c r="C44" s="4"/>
      <c r="D44" s="4"/>
      <c r="E44" s="4"/>
      <c r="F44" s="4"/>
      <c r="G44" s="4"/>
      <c r="H44" s="4"/>
      <c r="I44" s="4"/>
      <c r="J44" s="4"/>
      <c r="Q44" s="6"/>
    </row>
    <row r="45" spans="1:17" s="5" customFormat="1" x14ac:dyDescent="0.3">
      <c r="A45" s="1"/>
      <c r="B45" s="4"/>
      <c r="C45" s="4"/>
      <c r="D45" s="4"/>
      <c r="E45" s="4"/>
      <c r="F45" s="4"/>
      <c r="G45" s="4"/>
      <c r="H45" s="4"/>
      <c r="I45" s="4"/>
      <c r="J45" s="4"/>
      <c r="Q45" s="6"/>
    </row>
    <row r="46" spans="1:17" s="5" customFormat="1" x14ac:dyDescent="0.3">
      <c r="A46" s="1"/>
      <c r="B46" s="4"/>
      <c r="C46" s="4"/>
      <c r="D46" s="4"/>
      <c r="E46" s="4"/>
      <c r="F46" s="4"/>
      <c r="G46" s="4"/>
      <c r="H46" s="4"/>
      <c r="I46" s="4"/>
      <c r="J46" s="4"/>
      <c r="Q46" s="6"/>
    </row>
    <row r="47" spans="1:17" s="5" customFormat="1" x14ac:dyDescent="0.3">
      <c r="A47" s="1"/>
      <c r="B47" s="4"/>
      <c r="C47" s="4"/>
      <c r="D47" s="4"/>
      <c r="E47" s="4"/>
      <c r="F47" s="4"/>
      <c r="G47" s="4"/>
      <c r="H47" s="4"/>
      <c r="I47" s="4"/>
      <c r="J47" s="4"/>
      <c r="Q47" s="6"/>
    </row>
    <row r="48" spans="1:17" s="5" customFormat="1" x14ac:dyDescent="0.3">
      <c r="A48" s="1"/>
      <c r="B48" s="4"/>
      <c r="C48" s="4"/>
      <c r="D48" s="4"/>
      <c r="E48" s="4"/>
      <c r="F48" s="4"/>
      <c r="G48" s="4"/>
      <c r="H48" s="4"/>
      <c r="I48" s="4"/>
      <c r="J48" s="4"/>
      <c r="Q48" s="6"/>
    </row>
    <row r="49" spans="1:17" s="5" customFormat="1" x14ac:dyDescent="0.3">
      <c r="A49" s="1"/>
      <c r="B49" s="4"/>
      <c r="C49" s="4"/>
      <c r="D49" s="4"/>
      <c r="E49" s="4"/>
      <c r="F49" s="4"/>
      <c r="G49" s="4"/>
      <c r="H49" s="4"/>
      <c r="I49" s="4"/>
      <c r="J49" s="4"/>
      <c r="Q49" s="6"/>
    </row>
    <row r="50" spans="1:17" s="5" customFormat="1" x14ac:dyDescent="0.3">
      <c r="A50" s="1"/>
      <c r="B50" s="4"/>
      <c r="C50" s="4"/>
      <c r="D50" s="4"/>
      <c r="E50" s="4"/>
      <c r="F50" s="4"/>
      <c r="G50" s="4"/>
      <c r="H50" s="4"/>
      <c r="I50" s="4"/>
      <c r="J50" s="4"/>
      <c r="Q50" s="6"/>
    </row>
    <row r="51" spans="1:17" s="5" customFormat="1" x14ac:dyDescent="0.3">
      <c r="A51" s="1"/>
      <c r="B51" s="4"/>
      <c r="C51" s="4"/>
      <c r="D51" s="4"/>
      <c r="E51" s="4"/>
      <c r="F51" s="4"/>
      <c r="G51" s="4"/>
      <c r="H51" s="4"/>
      <c r="I51" s="4"/>
      <c r="J51" s="4"/>
      <c r="Q51" s="6"/>
    </row>
    <row r="52" spans="1:17" s="5" customFormat="1" x14ac:dyDescent="0.3">
      <c r="A52" s="1"/>
      <c r="B52" s="4"/>
      <c r="C52" s="4"/>
      <c r="D52" s="4"/>
      <c r="E52" s="4"/>
      <c r="F52" s="4"/>
      <c r="G52" s="4"/>
      <c r="H52" s="4"/>
      <c r="I52" s="4"/>
      <c r="J52" s="4"/>
      <c r="Q52" s="6"/>
    </row>
    <row r="53" spans="1:17" s="5" customFormat="1" x14ac:dyDescent="0.3">
      <c r="A53" s="1"/>
      <c r="B53" s="4"/>
      <c r="C53" s="4"/>
      <c r="D53" s="4"/>
      <c r="E53" s="4"/>
      <c r="F53" s="4"/>
      <c r="G53" s="4"/>
      <c r="H53" s="4"/>
      <c r="I53" s="4"/>
      <c r="J53" s="4"/>
      <c r="Q53" s="6"/>
    </row>
    <row r="54" spans="1:17" s="5" customFormat="1" x14ac:dyDescent="0.3">
      <c r="A54" s="1"/>
      <c r="B54" s="4"/>
      <c r="C54" s="4"/>
      <c r="D54" s="4"/>
      <c r="E54" s="4"/>
      <c r="F54" s="4"/>
      <c r="G54" s="4"/>
      <c r="H54" s="4"/>
      <c r="I54" s="4"/>
      <c r="J54" s="4"/>
      <c r="Q54" s="6"/>
    </row>
    <row r="55" spans="1:17" s="5" customFormat="1" x14ac:dyDescent="0.3">
      <c r="A55" s="1"/>
      <c r="B55" s="4"/>
      <c r="C55" s="4"/>
      <c r="D55" s="4"/>
      <c r="E55" s="4"/>
      <c r="F55" s="4"/>
      <c r="G55" s="4"/>
      <c r="H55" s="4"/>
      <c r="I55" s="4"/>
      <c r="J55" s="4"/>
      <c r="Q55" s="6"/>
    </row>
    <row r="56" spans="1:17" s="5" customFormat="1" x14ac:dyDescent="0.3">
      <c r="A56" s="1"/>
      <c r="B56" s="4"/>
      <c r="C56" s="4"/>
      <c r="D56" s="4"/>
      <c r="E56" s="4"/>
      <c r="F56" s="4"/>
      <c r="G56" s="4"/>
      <c r="H56" s="4"/>
      <c r="I56" s="4"/>
      <c r="J56" s="4"/>
      <c r="Q56" s="6"/>
    </row>
  </sheetData>
  <mergeCells count="30">
    <mergeCell ref="B28:Q28"/>
    <mergeCell ref="M3:M4"/>
    <mergeCell ref="B1:Q1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P3:P4"/>
    <mergeCell ref="Q3:Q4"/>
    <mergeCell ref="D17:E17"/>
    <mergeCell ref="D27:E27"/>
    <mergeCell ref="K3:K4"/>
    <mergeCell ref="L3:L4"/>
    <mergeCell ref="N3:N4"/>
    <mergeCell ref="O3:O4"/>
    <mergeCell ref="D7:E7"/>
    <mergeCell ref="F7:H7"/>
    <mergeCell ref="F27:H27"/>
    <mergeCell ref="D24:Q24"/>
    <mergeCell ref="D25:Q25"/>
    <mergeCell ref="D12:E12"/>
    <mergeCell ref="D22:E22"/>
    <mergeCell ref="F17:H17"/>
    <mergeCell ref="F12:H12"/>
    <mergeCell ref="F22:H22"/>
  </mergeCells>
  <phoneticPr fontId="2" type="noConversion"/>
  <pageMargins left="0.70763888888888904" right="0.70763888888888904" top="0.196527777777778" bottom="0.196527777777778" header="0.15625" footer="0.15625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42"/>
  <sheetViews>
    <sheetView view="pageBreakPreview" zoomScale="70" zoomScaleNormal="100" zoomScaleSheetLayoutView="70" workbookViewId="0">
      <selection activeCell="B34" sqref="A34:XFD34"/>
    </sheetView>
  </sheetViews>
  <sheetFormatPr defaultColWidth="8.77734375" defaultRowHeight="16.2" x14ac:dyDescent="0.3"/>
  <cols>
    <col min="1" max="1" width="4.109375" style="16" customWidth="1"/>
    <col min="2" max="2" width="6.33203125" style="17" customWidth="1"/>
    <col min="3" max="3" width="13" style="17" customWidth="1"/>
    <col min="4" max="4" width="7.44140625" style="17" customWidth="1"/>
    <col min="5" max="5" width="4.33203125" style="17" hidden="1" customWidth="1"/>
    <col min="6" max="6" width="7.109375" style="16" customWidth="1"/>
    <col min="7" max="7" width="6.33203125" style="17" customWidth="1"/>
    <col min="8" max="8" width="15.6640625" style="16" customWidth="1"/>
    <col min="9" max="9" width="8.21875" style="16" customWidth="1"/>
    <col min="10" max="10" width="6.33203125" style="16" hidden="1" customWidth="1"/>
    <col min="11" max="11" width="5.77734375" style="16" customWidth="1"/>
    <col min="12" max="12" width="5.77734375" style="17" customWidth="1"/>
    <col min="13" max="13" width="15.109375" style="16" customWidth="1"/>
    <col min="14" max="14" width="8.6640625" style="16" customWidth="1"/>
    <col min="15" max="15" width="4.44140625" style="16" hidden="1" customWidth="1"/>
    <col min="16" max="17" width="6.6640625" style="16" customWidth="1"/>
    <col min="18" max="18" width="15" style="16" customWidth="1"/>
    <col min="19" max="19" width="7.21875" style="16" customWidth="1"/>
    <col min="20" max="20" width="3.77734375" style="16" hidden="1" customWidth="1"/>
    <col min="21" max="21" width="7" style="16" customWidth="1"/>
    <col min="22" max="22" width="7.109375" style="16" customWidth="1"/>
    <col min="23" max="23" width="15.33203125" style="16" customWidth="1"/>
    <col min="24" max="24" width="6.6640625" style="16" customWidth="1"/>
    <col min="25" max="25" width="4.5546875" style="16" hidden="1" customWidth="1"/>
    <col min="26" max="27" width="7.109375" style="16" customWidth="1"/>
    <col min="28" max="16384" width="8.77734375" style="16"/>
  </cols>
  <sheetData>
    <row r="1" spans="1:32" ht="22.2" x14ac:dyDescent="0.3">
      <c r="A1" s="293" t="s">
        <v>320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121"/>
      <c r="R1" s="121"/>
      <c r="S1" s="37" t="s">
        <v>51</v>
      </c>
      <c r="T1" s="37"/>
      <c r="U1" s="37"/>
      <c r="V1" s="37"/>
      <c r="W1" s="37"/>
      <c r="X1" s="37"/>
      <c r="Y1" s="37"/>
      <c r="Z1" s="37"/>
      <c r="AA1" s="37"/>
      <c r="AB1" s="38"/>
      <c r="AC1" s="38"/>
      <c r="AD1" s="38"/>
      <c r="AE1" s="38"/>
      <c r="AF1" s="38"/>
    </row>
    <row r="2" spans="1:32" s="43" customFormat="1" ht="18.600000000000001" customHeight="1" thickBot="1" x14ac:dyDescent="0.35">
      <c r="A2" s="294" t="s">
        <v>239</v>
      </c>
      <c r="B2" s="295"/>
      <c r="C2" s="295"/>
      <c r="D2" s="295"/>
      <c r="E2" s="295"/>
      <c r="F2" s="295"/>
      <c r="G2" s="295"/>
      <c r="H2" s="43">
        <v>900</v>
      </c>
      <c r="L2" s="15"/>
      <c r="S2" s="320" t="s">
        <v>52</v>
      </c>
      <c r="T2" s="320"/>
      <c r="U2" s="320"/>
      <c r="V2" s="320"/>
      <c r="W2" s="320"/>
      <c r="X2" s="39"/>
      <c r="Y2" s="39"/>
      <c r="Z2" s="39"/>
      <c r="AA2" s="38"/>
    </row>
    <row r="3" spans="1:32" s="122" customFormat="1" ht="13.8" x14ac:dyDescent="0.3">
      <c r="A3" s="40" t="s">
        <v>0</v>
      </c>
      <c r="B3" s="321">
        <v>46265</v>
      </c>
      <c r="C3" s="322"/>
      <c r="D3" s="322"/>
      <c r="E3" s="322"/>
      <c r="F3" s="323"/>
      <c r="G3" s="321">
        <v>46266</v>
      </c>
      <c r="H3" s="322"/>
      <c r="I3" s="322"/>
      <c r="J3" s="322"/>
      <c r="K3" s="323"/>
      <c r="L3" s="321">
        <v>46267</v>
      </c>
      <c r="M3" s="322"/>
      <c r="N3" s="322"/>
      <c r="O3" s="322"/>
      <c r="P3" s="323"/>
      <c r="Q3" s="321">
        <v>46268</v>
      </c>
      <c r="R3" s="322"/>
      <c r="S3" s="322"/>
      <c r="T3" s="322"/>
      <c r="U3" s="323"/>
      <c r="V3" s="321">
        <v>46269</v>
      </c>
      <c r="W3" s="322"/>
      <c r="X3" s="322"/>
      <c r="Y3" s="322"/>
      <c r="Z3" s="323"/>
    </row>
    <row r="4" spans="1:32" s="122" customFormat="1" ht="13.8" x14ac:dyDescent="0.3">
      <c r="A4" s="119" t="s">
        <v>53</v>
      </c>
      <c r="B4" s="94" t="s">
        <v>55</v>
      </c>
      <c r="C4" s="95" t="s">
        <v>72</v>
      </c>
      <c r="D4" s="72" t="s">
        <v>70</v>
      </c>
      <c r="E4" s="96"/>
      <c r="F4" s="97" t="s">
        <v>71</v>
      </c>
      <c r="G4" s="94" t="s">
        <v>55</v>
      </c>
      <c r="H4" s="95" t="s">
        <v>72</v>
      </c>
      <c r="I4" s="72" t="s">
        <v>70</v>
      </c>
      <c r="J4" s="96"/>
      <c r="K4" s="97" t="s">
        <v>71</v>
      </c>
      <c r="L4" s="10" t="s">
        <v>55</v>
      </c>
      <c r="M4" s="8" t="s">
        <v>72</v>
      </c>
      <c r="N4" s="117" t="s">
        <v>70</v>
      </c>
      <c r="O4" s="130"/>
      <c r="P4" s="9" t="s">
        <v>71</v>
      </c>
      <c r="Q4" s="10" t="s">
        <v>55</v>
      </c>
      <c r="R4" s="8" t="s">
        <v>72</v>
      </c>
      <c r="S4" s="117" t="s">
        <v>70</v>
      </c>
      <c r="T4" s="130"/>
      <c r="U4" s="9" t="s">
        <v>71</v>
      </c>
      <c r="V4" s="10" t="s">
        <v>55</v>
      </c>
      <c r="W4" s="8" t="s">
        <v>72</v>
      </c>
      <c r="X4" s="117" t="s">
        <v>70</v>
      </c>
      <c r="Y4" s="130"/>
      <c r="Z4" s="9" t="s">
        <v>71</v>
      </c>
    </row>
    <row r="5" spans="1:32" s="122" customFormat="1" ht="13.95" customHeight="1" x14ac:dyDescent="0.3">
      <c r="A5" s="301" t="s">
        <v>45</v>
      </c>
      <c r="B5" s="309" t="s">
        <v>60</v>
      </c>
      <c r="C5" s="137" t="s">
        <v>63</v>
      </c>
      <c r="D5" s="138">
        <v>110</v>
      </c>
      <c r="E5" s="139"/>
      <c r="F5" s="136">
        <f>D5*$H$2/1000</f>
        <v>99</v>
      </c>
      <c r="G5" s="303" t="s">
        <v>65</v>
      </c>
      <c r="H5" s="79" t="s">
        <v>63</v>
      </c>
      <c r="I5" s="80">
        <v>100</v>
      </c>
      <c r="J5" s="81"/>
      <c r="K5" s="82">
        <f>I5*$H$2/1000</f>
        <v>90</v>
      </c>
      <c r="L5" s="343" t="s">
        <v>146</v>
      </c>
      <c r="M5" s="133" t="s">
        <v>63</v>
      </c>
      <c r="N5" s="140">
        <v>110</v>
      </c>
      <c r="O5" s="141"/>
      <c r="P5" s="136">
        <f t="shared" ref="P5:P19" si="0">N5*$H$2/1000</f>
        <v>99</v>
      </c>
      <c r="Q5" s="296" t="s">
        <v>143</v>
      </c>
      <c r="R5" s="133" t="s">
        <v>63</v>
      </c>
      <c r="S5" s="140">
        <v>100</v>
      </c>
      <c r="T5" s="141"/>
      <c r="U5" s="136">
        <f>S5*$H$2/1000</f>
        <v>90</v>
      </c>
      <c r="V5" s="296" t="s">
        <v>131</v>
      </c>
      <c r="W5" s="133" t="s">
        <v>63</v>
      </c>
      <c r="X5" s="140">
        <v>100</v>
      </c>
      <c r="Y5" s="141"/>
      <c r="Z5" s="136">
        <f>X5*$H$2/1000</f>
        <v>90</v>
      </c>
    </row>
    <row r="6" spans="1:32" s="122" customFormat="1" ht="13.95" customHeight="1" x14ac:dyDescent="0.3">
      <c r="A6" s="302"/>
      <c r="B6" s="310"/>
      <c r="C6" s="138"/>
      <c r="D6" s="138"/>
      <c r="E6" s="139"/>
      <c r="F6" s="136">
        <f>D6*$H$2/1000</f>
        <v>0</v>
      </c>
      <c r="G6" s="304"/>
      <c r="H6" s="80" t="s">
        <v>56</v>
      </c>
      <c r="I6" s="80">
        <v>10</v>
      </c>
      <c r="J6" s="81"/>
      <c r="K6" s="82">
        <f t="shared" ref="K6:K10" si="1">I6*$H$2/1000</f>
        <v>9</v>
      </c>
      <c r="L6" s="344"/>
      <c r="M6" s="142" t="s">
        <v>66</v>
      </c>
      <c r="N6" s="176">
        <v>80</v>
      </c>
      <c r="O6" s="143"/>
      <c r="P6" s="136">
        <f t="shared" si="0"/>
        <v>72</v>
      </c>
      <c r="Q6" s="297"/>
      <c r="R6" s="140" t="s">
        <v>159</v>
      </c>
      <c r="S6" s="140">
        <v>10</v>
      </c>
      <c r="T6" s="141"/>
      <c r="U6" s="136">
        <f t="shared" ref="U6:U26" si="2">S6*$H$2/1000</f>
        <v>9</v>
      </c>
      <c r="V6" s="297"/>
      <c r="W6" s="140" t="s">
        <v>132</v>
      </c>
      <c r="X6" s="140">
        <v>10</v>
      </c>
      <c r="Y6" s="141"/>
      <c r="Z6" s="136">
        <f t="shared" ref="Z6:Z11" si="3">X6*$H$2/1000</f>
        <v>9</v>
      </c>
    </row>
    <row r="7" spans="1:32" s="122" customFormat="1" ht="13.95" customHeight="1" x14ac:dyDescent="0.3">
      <c r="A7" s="305" t="s">
        <v>95</v>
      </c>
      <c r="B7" s="308" t="s">
        <v>126</v>
      </c>
      <c r="C7" s="144" t="s">
        <v>87</v>
      </c>
      <c r="D7" s="144">
        <v>85</v>
      </c>
      <c r="E7" s="145">
        <f>D7/35</f>
        <v>2.4285714285714284</v>
      </c>
      <c r="F7" s="150">
        <f t="shared" ref="F7" si="4">D7*$H$2/1000</f>
        <v>76.5</v>
      </c>
      <c r="G7" s="308" t="s">
        <v>287</v>
      </c>
      <c r="H7" s="55" t="s">
        <v>82</v>
      </c>
      <c r="I7" s="55">
        <v>120</v>
      </c>
      <c r="J7" s="61">
        <f>I7*0.75/40</f>
        <v>2.25</v>
      </c>
      <c r="K7" s="62">
        <f t="shared" si="1"/>
        <v>108</v>
      </c>
      <c r="L7" s="344"/>
      <c r="M7" s="175" t="s">
        <v>64</v>
      </c>
      <c r="N7" s="146">
        <v>35</v>
      </c>
      <c r="O7" s="143"/>
      <c r="P7" s="136">
        <f t="shared" si="0"/>
        <v>31.5</v>
      </c>
      <c r="Q7" s="298" t="s">
        <v>155</v>
      </c>
      <c r="R7" s="144" t="s">
        <v>121</v>
      </c>
      <c r="S7" s="144">
        <v>85</v>
      </c>
      <c r="T7" s="145">
        <f>S7/35</f>
        <v>2.4285714285714284</v>
      </c>
      <c r="U7" s="136">
        <f t="shared" si="2"/>
        <v>76.5</v>
      </c>
      <c r="V7" s="298" t="s">
        <v>162</v>
      </c>
      <c r="W7" s="144" t="s">
        <v>102</v>
      </c>
      <c r="X7" s="144">
        <v>80</v>
      </c>
      <c r="Y7" s="145">
        <f>X7/30</f>
        <v>2.6666666666666665</v>
      </c>
      <c r="Z7" s="150">
        <f t="shared" si="3"/>
        <v>72</v>
      </c>
    </row>
    <row r="8" spans="1:32" s="122" customFormat="1" ht="13.95" customHeight="1" x14ac:dyDescent="0.3">
      <c r="A8" s="306"/>
      <c r="B8" s="308"/>
      <c r="C8" s="144" t="s">
        <v>123</v>
      </c>
      <c r="D8" s="144">
        <v>0.6</v>
      </c>
      <c r="E8" s="145"/>
      <c r="F8" s="136">
        <f>D8*$H$2/1000</f>
        <v>0.54</v>
      </c>
      <c r="G8" s="308"/>
      <c r="H8" s="87" t="s">
        <v>83</v>
      </c>
      <c r="I8" s="87">
        <v>20</v>
      </c>
      <c r="J8" s="87"/>
      <c r="K8" s="62">
        <f t="shared" si="1"/>
        <v>18</v>
      </c>
      <c r="L8" s="344"/>
      <c r="M8" s="142" t="s">
        <v>67</v>
      </c>
      <c r="N8" s="142">
        <v>20</v>
      </c>
      <c r="O8" s="177"/>
      <c r="P8" s="136">
        <f t="shared" si="0"/>
        <v>18</v>
      </c>
      <c r="Q8" s="299"/>
      <c r="R8" s="144" t="s">
        <v>84</v>
      </c>
      <c r="S8" s="144">
        <v>20</v>
      </c>
      <c r="T8" s="145"/>
      <c r="U8" s="136">
        <f t="shared" si="2"/>
        <v>18</v>
      </c>
      <c r="V8" s="299"/>
      <c r="W8" s="144" t="s">
        <v>59</v>
      </c>
      <c r="X8" s="144">
        <v>25</v>
      </c>
      <c r="Y8" s="145"/>
      <c r="Z8" s="150">
        <f t="shared" si="3"/>
        <v>22.5</v>
      </c>
    </row>
    <row r="9" spans="1:32" s="122" customFormat="1" ht="13.95" customHeight="1" x14ac:dyDescent="0.3">
      <c r="A9" s="306"/>
      <c r="B9" s="308"/>
      <c r="C9" s="147" t="s">
        <v>86</v>
      </c>
      <c r="D9" s="147">
        <v>30</v>
      </c>
      <c r="E9" s="147"/>
      <c r="F9" s="136">
        <f>D9*$H$2/1000</f>
        <v>27</v>
      </c>
      <c r="G9" s="308"/>
      <c r="H9" s="87" t="s">
        <v>84</v>
      </c>
      <c r="I9" s="87">
        <v>15</v>
      </c>
      <c r="J9" s="87"/>
      <c r="K9" s="62">
        <f t="shared" si="1"/>
        <v>13.5</v>
      </c>
      <c r="L9" s="344"/>
      <c r="M9" s="142" t="s">
        <v>114</v>
      </c>
      <c r="N9" s="142">
        <v>10</v>
      </c>
      <c r="O9" s="177">
        <f>N9/50</f>
        <v>0.2</v>
      </c>
      <c r="P9" s="136">
        <f t="shared" si="0"/>
        <v>9</v>
      </c>
      <c r="Q9" s="299"/>
      <c r="R9" s="147" t="s">
        <v>113</v>
      </c>
      <c r="S9" s="147">
        <v>20</v>
      </c>
      <c r="T9" s="147"/>
      <c r="U9" s="136">
        <f t="shared" si="2"/>
        <v>18</v>
      </c>
      <c r="V9" s="299"/>
      <c r="W9" s="147" t="s">
        <v>139</v>
      </c>
      <c r="X9" s="147">
        <v>5</v>
      </c>
      <c r="Y9" s="147"/>
      <c r="Z9" s="150">
        <f t="shared" si="3"/>
        <v>4.5</v>
      </c>
    </row>
    <row r="10" spans="1:32" s="122" customFormat="1" ht="13.95" customHeight="1" x14ac:dyDescent="0.3">
      <c r="A10" s="306"/>
      <c r="B10" s="308"/>
      <c r="C10" s="147"/>
      <c r="D10" s="147"/>
      <c r="E10" s="147"/>
      <c r="F10" s="147"/>
      <c r="G10" s="308"/>
      <c r="H10" s="131" t="s">
        <v>109</v>
      </c>
      <c r="I10" s="131">
        <v>0.6</v>
      </c>
      <c r="J10" s="83"/>
      <c r="K10" s="62">
        <f t="shared" si="1"/>
        <v>0.54</v>
      </c>
      <c r="L10" s="344"/>
      <c r="M10" s="142" t="s">
        <v>241</v>
      </c>
      <c r="N10" s="142">
        <v>0.6</v>
      </c>
      <c r="O10" s="177"/>
      <c r="P10" s="136">
        <f t="shared" si="0"/>
        <v>0.54</v>
      </c>
      <c r="Q10" s="299"/>
      <c r="R10" s="147" t="s">
        <v>109</v>
      </c>
      <c r="S10" s="147">
        <v>0.6</v>
      </c>
      <c r="T10" s="147"/>
      <c r="U10" s="136">
        <f t="shared" si="2"/>
        <v>0.54</v>
      </c>
      <c r="V10" s="299"/>
      <c r="W10" s="147" t="s">
        <v>84</v>
      </c>
      <c r="X10" s="147">
        <v>15</v>
      </c>
      <c r="Y10" s="147"/>
      <c r="Z10" s="150">
        <f t="shared" si="3"/>
        <v>13.5</v>
      </c>
    </row>
    <row r="11" spans="1:32" s="122" customFormat="1" ht="13.95" customHeight="1" x14ac:dyDescent="0.3">
      <c r="A11" s="306"/>
      <c r="B11" s="308"/>
      <c r="C11" s="147"/>
      <c r="D11" s="147"/>
      <c r="E11" s="148"/>
      <c r="F11" s="136"/>
      <c r="G11" s="308"/>
      <c r="H11" s="147"/>
      <c r="I11" s="147"/>
      <c r="J11" s="148"/>
      <c r="K11" s="136"/>
      <c r="L11" s="344"/>
      <c r="M11" s="140" t="s">
        <v>57</v>
      </c>
      <c r="N11" s="142">
        <v>35</v>
      </c>
      <c r="O11" s="149">
        <f>N11/35</f>
        <v>1</v>
      </c>
      <c r="P11" s="136">
        <f t="shared" si="0"/>
        <v>31.5</v>
      </c>
      <c r="Q11" s="299"/>
      <c r="R11" s="140"/>
      <c r="S11" s="140"/>
      <c r="T11" s="141"/>
      <c r="U11" s="136">
        <f t="shared" si="2"/>
        <v>0</v>
      </c>
      <c r="V11" s="299"/>
      <c r="W11" s="147" t="s">
        <v>137</v>
      </c>
      <c r="X11" s="147">
        <v>0.6</v>
      </c>
      <c r="Y11" s="148"/>
      <c r="Z11" s="150">
        <f t="shared" si="3"/>
        <v>0.54</v>
      </c>
    </row>
    <row r="12" spans="1:32" s="122" customFormat="1" ht="13.95" customHeight="1" x14ac:dyDescent="0.3">
      <c r="A12" s="306"/>
      <c r="B12" s="308"/>
      <c r="C12" s="147"/>
      <c r="D12" s="147"/>
      <c r="E12" s="148"/>
      <c r="F12" s="136"/>
      <c r="G12" s="308"/>
      <c r="H12" s="147"/>
      <c r="I12" s="147"/>
      <c r="J12" s="148"/>
      <c r="K12" s="136"/>
      <c r="L12" s="344"/>
      <c r="M12" s="142" t="s">
        <v>115</v>
      </c>
      <c r="N12" s="142">
        <v>15</v>
      </c>
      <c r="O12" s="143"/>
      <c r="P12" s="136">
        <f t="shared" si="0"/>
        <v>13.5</v>
      </c>
      <c r="Q12" s="299"/>
      <c r="R12" s="140"/>
      <c r="S12" s="140"/>
      <c r="T12" s="141"/>
      <c r="U12" s="136">
        <f t="shared" si="2"/>
        <v>0</v>
      </c>
      <c r="V12" s="299"/>
      <c r="W12" s="140"/>
      <c r="X12" s="140"/>
      <c r="Y12" s="141"/>
      <c r="Z12" s="136"/>
    </row>
    <row r="13" spans="1:32" s="122" customFormat="1" ht="13.95" customHeight="1" x14ac:dyDescent="0.3">
      <c r="A13" s="307"/>
      <c r="B13" s="308"/>
      <c r="C13" s="147"/>
      <c r="D13" s="147"/>
      <c r="E13" s="148"/>
      <c r="F13" s="136"/>
      <c r="G13" s="308"/>
      <c r="H13" s="147"/>
      <c r="I13" s="147"/>
      <c r="J13" s="148"/>
      <c r="K13" s="136"/>
      <c r="L13" s="345"/>
      <c r="M13" s="142" t="s">
        <v>116</v>
      </c>
      <c r="N13" s="142">
        <v>0.6</v>
      </c>
      <c r="O13" s="143"/>
      <c r="P13" s="136">
        <f t="shared" si="0"/>
        <v>0.54</v>
      </c>
      <c r="Q13" s="300"/>
      <c r="R13" s="140"/>
      <c r="S13" s="140"/>
      <c r="T13" s="141"/>
      <c r="U13" s="136">
        <f t="shared" si="2"/>
        <v>0</v>
      </c>
      <c r="V13" s="300"/>
      <c r="W13" s="140"/>
      <c r="X13" s="140"/>
      <c r="Y13" s="141"/>
      <c r="Z13" s="136"/>
    </row>
    <row r="14" spans="1:32" s="122" customFormat="1" ht="13.95" customHeight="1" x14ac:dyDescent="0.3">
      <c r="A14" s="328" t="s">
        <v>68</v>
      </c>
      <c r="B14" s="336" t="s">
        <v>226</v>
      </c>
      <c r="C14" s="144" t="s">
        <v>112</v>
      </c>
      <c r="D14" s="147">
        <v>75</v>
      </c>
      <c r="E14" s="141"/>
      <c r="F14" s="150">
        <f t="shared" ref="F14:F17" si="5">D14*$H$2/1000</f>
        <v>67.5</v>
      </c>
      <c r="G14" s="354" t="s">
        <v>288</v>
      </c>
      <c r="H14" s="21" t="s">
        <v>211</v>
      </c>
      <c r="I14" s="21">
        <v>65</v>
      </c>
      <c r="J14" s="26">
        <f>I14/35</f>
        <v>1.8571428571428572</v>
      </c>
      <c r="K14" s="78">
        <f t="shared" ref="K14:K21" si="6">I14*$H$2/1000</f>
        <v>58.5</v>
      </c>
      <c r="L14" s="314" t="s">
        <v>238</v>
      </c>
      <c r="M14" s="84" t="s">
        <v>165</v>
      </c>
      <c r="N14" s="84">
        <v>80</v>
      </c>
      <c r="O14" s="85">
        <f>N14*0.7/40</f>
        <v>1.4</v>
      </c>
      <c r="P14" s="82">
        <f t="shared" si="0"/>
        <v>72</v>
      </c>
      <c r="Q14" s="333" t="s">
        <v>168</v>
      </c>
      <c r="R14" s="140" t="s">
        <v>78</v>
      </c>
      <c r="S14" s="140">
        <v>55</v>
      </c>
      <c r="T14" s="141"/>
      <c r="U14" s="82">
        <f t="shared" si="2"/>
        <v>49.5</v>
      </c>
      <c r="V14" s="311" t="s">
        <v>158</v>
      </c>
      <c r="W14" s="140" t="s">
        <v>66</v>
      </c>
      <c r="X14" s="140">
        <v>55</v>
      </c>
      <c r="Y14" s="140"/>
      <c r="Z14" s="150">
        <f>X14*$H$2/1000</f>
        <v>49.5</v>
      </c>
    </row>
    <row r="15" spans="1:32" s="122" customFormat="1" ht="13.95" customHeight="1" x14ac:dyDescent="0.3">
      <c r="A15" s="329"/>
      <c r="B15" s="336"/>
      <c r="C15" s="147" t="s">
        <v>79</v>
      </c>
      <c r="D15" s="147">
        <v>5</v>
      </c>
      <c r="E15" s="141"/>
      <c r="F15" s="150">
        <f t="shared" si="5"/>
        <v>4.5</v>
      </c>
      <c r="G15" s="354"/>
      <c r="H15" s="21" t="s">
        <v>67</v>
      </c>
      <c r="I15" s="21">
        <v>10</v>
      </c>
      <c r="J15" s="26"/>
      <c r="K15" s="78">
        <f t="shared" si="6"/>
        <v>9</v>
      </c>
      <c r="L15" s="315"/>
      <c r="M15" s="90"/>
      <c r="N15" s="90"/>
      <c r="O15" s="91"/>
      <c r="P15" s="82">
        <f t="shared" si="0"/>
        <v>0</v>
      </c>
      <c r="Q15" s="334"/>
      <c r="R15" s="140" t="s">
        <v>169</v>
      </c>
      <c r="S15" s="140">
        <v>5</v>
      </c>
      <c r="T15" s="141">
        <f>S15/30</f>
        <v>0.16666666666666666</v>
      </c>
      <c r="U15" s="82">
        <f t="shared" si="2"/>
        <v>4.5</v>
      </c>
      <c r="V15" s="312"/>
      <c r="W15" s="140" t="s">
        <v>57</v>
      </c>
      <c r="X15" s="140">
        <v>5</v>
      </c>
      <c r="Y15" s="140">
        <f>X15/35</f>
        <v>0.14285714285714285</v>
      </c>
      <c r="Z15" s="150">
        <f>X15*$H$2/1000</f>
        <v>4.5</v>
      </c>
    </row>
    <row r="16" spans="1:32" s="122" customFormat="1" ht="13.95" customHeight="1" x14ac:dyDescent="0.3">
      <c r="A16" s="329"/>
      <c r="B16" s="336"/>
      <c r="C16" s="148" t="s">
        <v>57</v>
      </c>
      <c r="D16" s="147">
        <v>5</v>
      </c>
      <c r="E16" s="164">
        <f>D16/35</f>
        <v>0.14285714285714285</v>
      </c>
      <c r="F16" s="150">
        <f t="shared" si="5"/>
        <v>4.5</v>
      </c>
      <c r="G16" s="354"/>
      <c r="H16" s="21" t="s">
        <v>291</v>
      </c>
      <c r="I16" s="21">
        <v>0.6</v>
      </c>
      <c r="J16" s="26"/>
      <c r="K16" s="78">
        <f t="shared" si="6"/>
        <v>0.54</v>
      </c>
      <c r="L16" s="315"/>
      <c r="M16" s="90"/>
      <c r="N16" s="90"/>
      <c r="O16" s="91"/>
      <c r="P16" s="82">
        <f t="shared" si="0"/>
        <v>0</v>
      </c>
      <c r="Q16" s="334"/>
      <c r="R16" s="140" t="s">
        <v>83</v>
      </c>
      <c r="S16" s="140">
        <v>5</v>
      </c>
      <c r="T16" s="141"/>
      <c r="U16" s="82">
        <f t="shared" si="2"/>
        <v>4.5</v>
      </c>
      <c r="V16" s="312"/>
      <c r="W16" s="140" t="s">
        <v>67</v>
      </c>
      <c r="X16" s="140">
        <v>5</v>
      </c>
      <c r="Y16" s="140"/>
      <c r="Z16" s="150">
        <f>X16*$H$2/1000</f>
        <v>4.5</v>
      </c>
    </row>
    <row r="17" spans="1:26" s="122" customFormat="1" ht="13.95" customHeight="1" x14ac:dyDescent="0.25">
      <c r="A17" s="329"/>
      <c r="B17" s="336"/>
      <c r="C17" s="149" t="s">
        <v>67</v>
      </c>
      <c r="D17" s="140">
        <v>5</v>
      </c>
      <c r="E17" s="149"/>
      <c r="F17" s="165">
        <f t="shared" si="5"/>
        <v>4.5</v>
      </c>
      <c r="G17" s="354"/>
      <c r="H17" s="21" t="s">
        <v>116</v>
      </c>
      <c r="I17" s="118">
        <v>5</v>
      </c>
      <c r="J17" s="57"/>
      <c r="K17" s="78">
        <f t="shared" si="6"/>
        <v>4.5</v>
      </c>
      <c r="L17" s="315"/>
      <c r="M17" s="90"/>
      <c r="N17" s="90"/>
      <c r="O17" s="91"/>
      <c r="P17" s="82">
        <f t="shared" si="0"/>
        <v>0</v>
      </c>
      <c r="Q17" s="334"/>
      <c r="R17" s="149" t="s">
        <v>67</v>
      </c>
      <c r="S17" s="140">
        <v>5</v>
      </c>
      <c r="T17" s="149"/>
      <c r="U17" s="82">
        <f t="shared" si="2"/>
        <v>4.5</v>
      </c>
      <c r="V17" s="312"/>
      <c r="W17" s="140" t="s">
        <v>127</v>
      </c>
      <c r="X17" s="140">
        <v>12</v>
      </c>
      <c r="Y17" s="140"/>
      <c r="Z17" s="150">
        <f>X17*$H$2/1000</f>
        <v>10.8</v>
      </c>
    </row>
    <row r="18" spans="1:26" s="122" customFormat="1" ht="13.95" customHeight="1" x14ac:dyDescent="0.3">
      <c r="A18" s="329"/>
      <c r="B18" s="336"/>
      <c r="C18" s="140"/>
      <c r="D18" s="140"/>
      <c r="E18" s="142"/>
      <c r="F18" s="150"/>
      <c r="G18" s="354"/>
      <c r="H18" s="21"/>
      <c r="I18" s="21"/>
      <c r="J18" s="57"/>
      <c r="K18" s="78">
        <f t="shared" si="6"/>
        <v>0</v>
      </c>
      <c r="L18" s="315"/>
      <c r="M18" s="84"/>
      <c r="N18" s="84"/>
      <c r="O18" s="85"/>
      <c r="P18" s="82">
        <f t="shared" si="0"/>
        <v>0</v>
      </c>
      <c r="Q18" s="334"/>
      <c r="R18" s="142" t="s">
        <v>171</v>
      </c>
      <c r="S18" s="142"/>
      <c r="T18" s="142"/>
      <c r="U18" s="82">
        <f t="shared" si="2"/>
        <v>0</v>
      </c>
      <c r="V18" s="312"/>
      <c r="W18" s="140" t="s">
        <v>69</v>
      </c>
      <c r="X18" s="140">
        <v>0.6</v>
      </c>
      <c r="Y18" s="140"/>
      <c r="Z18" s="150">
        <f>X18*$H$2/1000</f>
        <v>0.54</v>
      </c>
    </row>
    <row r="19" spans="1:26" s="122" customFormat="1" ht="13.95" customHeight="1" x14ac:dyDescent="0.3">
      <c r="A19" s="330"/>
      <c r="B19" s="336"/>
      <c r="C19" s="140"/>
      <c r="D19" s="140"/>
      <c r="E19" s="153"/>
      <c r="F19" s="136"/>
      <c r="G19" s="354"/>
      <c r="H19" s="21"/>
      <c r="I19" s="21"/>
      <c r="J19" s="57"/>
      <c r="K19" s="78">
        <f t="shared" si="6"/>
        <v>0</v>
      </c>
      <c r="L19" s="316"/>
      <c r="M19" s="84"/>
      <c r="N19" s="84"/>
      <c r="O19" s="85"/>
      <c r="P19" s="82">
        <f t="shared" si="0"/>
        <v>0</v>
      </c>
      <c r="Q19" s="335"/>
      <c r="R19" s="131"/>
      <c r="S19" s="131"/>
      <c r="T19" s="57"/>
      <c r="U19" s="82">
        <f t="shared" si="2"/>
        <v>0</v>
      </c>
      <c r="V19" s="313"/>
      <c r="W19" s="21"/>
      <c r="X19" s="21"/>
      <c r="Y19" s="57"/>
      <c r="Z19" s="82">
        <f t="shared" ref="Z19:Z21" si="7">X19*$H$2/1000</f>
        <v>0</v>
      </c>
    </row>
    <row r="20" spans="1:26" s="122" customFormat="1" ht="16.2" customHeight="1" x14ac:dyDescent="0.3">
      <c r="A20" s="328" t="s">
        <v>75</v>
      </c>
      <c r="B20" s="308" t="s">
        <v>61</v>
      </c>
      <c r="C20" s="154" t="s">
        <v>61</v>
      </c>
      <c r="D20" s="140">
        <v>70</v>
      </c>
      <c r="E20" s="141"/>
      <c r="F20" s="82">
        <f t="shared" ref="F20:F23" si="8">D20*$H$2/1000</f>
        <v>63</v>
      </c>
      <c r="G20" s="314" t="s">
        <v>188</v>
      </c>
      <c r="H20" s="92" t="s">
        <v>197</v>
      </c>
      <c r="I20" s="131">
        <v>70</v>
      </c>
      <c r="J20" s="83"/>
      <c r="K20" s="136">
        <f t="shared" si="6"/>
        <v>63</v>
      </c>
      <c r="L20" s="298"/>
      <c r="M20" s="154"/>
      <c r="N20" s="140"/>
      <c r="O20" s="141"/>
      <c r="P20" s="82"/>
      <c r="Q20" s="298" t="s">
        <v>61</v>
      </c>
      <c r="R20" s="154" t="s">
        <v>61</v>
      </c>
      <c r="S20" s="140">
        <v>70</v>
      </c>
      <c r="T20" s="141"/>
      <c r="U20" s="82">
        <f t="shared" si="2"/>
        <v>63</v>
      </c>
      <c r="V20" s="314" t="s">
        <v>188</v>
      </c>
      <c r="W20" s="92" t="s">
        <v>197</v>
      </c>
      <c r="X20" s="131">
        <v>70</v>
      </c>
      <c r="Y20" s="83"/>
      <c r="Z20" s="136">
        <f t="shared" si="7"/>
        <v>63</v>
      </c>
    </row>
    <row r="21" spans="1:26" s="122" customFormat="1" ht="13.95" customHeight="1" x14ac:dyDescent="0.3">
      <c r="A21" s="329"/>
      <c r="B21" s="308"/>
      <c r="C21" s="140"/>
      <c r="D21" s="140"/>
      <c r="E21" s="141"/>
      <c r="F21" s="82">
        <f t="shared" si="8"/>
        <v>0</v>
      </c>
      <c r="G21" s="315"/>
      <c r="H21" s="131"/>
      <c r="I21" s="131"/>
      <c r="J21" s="83"/>
      <c r="K21" s="136">
        <f t="shared" si="6"/>
        <v>0</v>
      </c>
      <c r="L21" s="299"/>
      <c r="M21" s="140"/>
      <c r="N21" s="140"/>
      <c r="O21" s="141"/>
      <c r="P21" s="82"/>
      <c r="Q21" s="299"/>
      <c r="R21" s="140"/>
      <c r="S21" s="140"/>
      <c r="T21" s="141"/>
      <c r="U21" s="82">
        <f t="shared" si="2"/>
        <v>0</v>
      </c>
      <c r="V21" s="315"/>
      <c r="W21" s="131"/>
      <c r="X21" s="131"/>
      <c r="Y21" s="83"/>
      <c r="Z21" s="136">
        <f t="shared" si="7"/>
        <v>0</v>
      </c>
    </row>
    <row r="22" spans="1:26" s="122" customFormat="1" ht="13.95" customHeight="1" x14ac:dyDescent="0.3">
      <c r="A22" s="329"/>
      <c r="B22" s="308"/>
      <c r="C22" s="140"/>
      <c r="D22" s="140"/>
      <c r="E22" s="141"/>
      <c r="F22" s="82">
        <f t="shared" si="8"/>
        <v>0</v>
      </c>
      <c r="G22" s="315"/>
      <c r="H22" s="131"/>
      <c r="I22" s="131"/>
      <c r="J22" s="83"/>
      <c r="K22" s="136">
        <f t="shared" ref="K22:K23" si="9">I22*382/1000</f>
        <v>0</v>
      </c>
      <c r="L22" s="299"/>
      <c r="M22" s="140"/>
      <c r="N22" s="140"/>
      <c r="O22" s="141"/>
      <c r="P22" s="82"/>
      <c r="Q22" s="299"/>
      <c r="R22" s="140"/>
      <c r="S22" s="140"/>
      <c r="T22" s="141"/>
      <c r="U22" s="82">
        <f t="shared" si="2"/>
        <v>0</v>
      </c>
      <c r="V22" s="315"/>
      <c r="W22" s="131"/>
      <c r="X22" s="131"/>
      <c r="Y22" s="83"/>
      <c r="Z22" s="136">
        <f t="shared" ref="Z22:Z23" si="10">X22*382/1000</f>
        <v>0</v>
      </c>
    </row>
    <row r="23" spans="1:26" s="122" customFormat="1" ht="13.95" customHeight="1" x14ac:dyDescent="0.3">
      <c r="A23" s="330"/>
      <c r="B23" s="308"/>
      <c r="C23" s="140"/>
      <c r="D23" s="140"/>
      <c r="E23" s="141"/>
      <c r="F23" s="82">
        <f t="shared" si="8"/>
        <v>0</v>
      </c>
      <c r="G23" s="316"/>
      <c r="H23" s="131"/>
      <c r="I23" s="131"/>
      <c r="J23" s="83"/>
      <c r="K23" s="136">
        <f t="shared" si="9"/>
        <v>0</v>
      </c>
      <c r="L23" s="300"/>
      <c r="M23" s="140"/>
      <c r="N23" s="140"/>
      <c r="O23" s="141"/>
      <c r="P23" s="82"/>
      <c r="Q23" s="300"/>
      <c r="R23" s="140"/>
      <c r="S23" s="140"/>
      <c r="T23" s="141"/>
      <c r="U23" s="82">
        <f t="shared" si="2"/>
        <v>0</v>
      </c>
      <c r="V23" s="316"/>
      <c r="W23" s="131"/>
      <c r="X23" s="131"/>
      <c r="Y23" s="83"/>
      <c r="Z23" s="136">
        <f t="shared" si="10"/>
        <v>0</v>
      </c>
    </row>
    <row r="24" spans="1:26" s="122" customFormat="1" ht="13.95" customHeight="1" x14ac:dyDescent="0.3">
      <c r="A24" s="324" t="s">
        <v>58</v>
      </c>
      <c r="B24" s="327" t="s">
        <v>269</v>
      </c>
      <c r="C24" s="55" t="s">
        <v>118</v>
      </c>
      <c r="D24" s="64">
        <v>0.6</v>
      </c>
      <c r="E24" s="69"/>
      <c r="F24" s="78">
        <f>D24*$H$2/1000</f>
        <v>0.54</v>
      </c>
      <c r="G24" s="327" t="s">
        <v>290</v>
      </c>
      <c r="H24" s="55" t="s">
        <v>88</v>
      </c>
      <c r="I24" s="64">
        <v>25</v>
      </c>
      <c r="J24" s="69"/>
      <c r="K24" s="78">
        <f>I24*$H$2/1000</f>
        <v>22.5</v>
      </c>
      <c r="L24" s="314"/>
      <c r="M24" s="89"/>
      <c r="N24" s="89"/>
      <c r="O24" s="86"/>
      <c r="P24" s="82"/>
      <c r="Q24" s="308" t="s">
        <v>297</v>
      </c>
      <c r="R24" s="144" t="s">
        <v>138</v>
      </c>
      <c r="S24" s="147">
        <v>35</v>
      </c>
      <c r="T24" s="148"/>
      <c r="U24" s="82">
        <f t="shared" si="2"/>
        <v>31.5</v>
      </c>
      <c r="V24" s="317" t="s">
        <v>163</v>
      </c>
      <c r="W24" s="84" t="s">
        <v>108</v>
      </c>
      <c r="X24" s="87">
        <v>35</v>
      </c>
      <c r="Y24" s="88"/>
      <c r="Z24" s="82">
        <f t="shared" ref="Z24:Z25" si="11">X24*$H$2/1000</f>
        <v>31.5</v>
      </c>
    </row>
    <row r="25" spans="1:26" s="122" customFormat="1" ht="13.95" customHeight="1" x14ac:dyDescent="0.3">
      <c r="A25" s="325"/>
      <c r="B25" s="327"/>
      <c r="C25" s="55" t="s">
        <v>44</v>
      </c>
      <c r="D25" s="64">
        <v>5</v>
      </c>
      <c r="E25" s="69"/>
      <c r="F25" s="78">
        <f>D25*$H$2/1000</f>
        <v>4.5</v>
      </c>
      <c r="G25" s="327"/>
      <c r="H25" s="55" t="s">
        <v>44</v>
      </c>
      <c r="I25" s="64">
        <v>5</v>
      </c>
      <c r="J25" s="69"/>
      <c r="K25" s="78">
        <f t="shared" ref="K25:K28" si="12">I25*$H$2/1000</f>
        <v>4.5</v>
      </c>
      <c r="L25" s="315"/>
      <c r="M25" s="89"/>
      <c r="N25" s="89"/>
      <c r="O25" s="86"/>
      <c r="P25" s="82"/>
      <c r="Q25" s="308"/>
      <c r="R25" s="147"/>
      <c r="S25" s="147"/>
      <c r="T25" s="148"/>
      <c r="U25" s="82"/>
      <c r="V25" s="318"/>
      <c r="W25" s="84" t="s">
        <v>119</v>
      </c>
      <c r="X25" s="87">
        <v>5</v>
      </c>
      <c r="Y25" s="88"/>
      <c r="Z25" s="82">
        <f t="shared" si="11"/>
        <v>4.5</v>
      </c>
    </row>
    <row r="26" spans="1:26" s="122" customFormat="1" ht="13.95" customHeight="1" x14ac:dyDescent="0.3">
      <c r="A26" s="325"/>
      <c r="B26" s="327"/>
      <c r="C26" s="55"/>
      <c r="D26" s="64"/>
      <c r="E26" s="69"/>
      <c r="F26" s="78"/>
      <c r="G26" s="327"/>
      <c r="H26" s="55" t="s">
        <v>57</v>
      </c>
      <c r="I26" s="64">
        <v>5</v>
      </c>
      <c r="J26" s="69"/>
      <c r="K26" s="78">
        <f t="shared" si="12"/>
        <v>4.5</v>
      </c>
      <c r="L26" s="315"/>
      <c r="M26" s="89"/>
      <c r="N26" s="89"/>
      <c r="O26" s="86"/>
      <c r="P26" s="62"/>
      <c r="Q26" s="308"/>
      <c r="R26" s="147" t="s">
        <v>240</v>
      </c>
      <c r="S26" s="147">
        <v>5</v>
      </c>
      <c r="T26" s="148"/>
      <c r="U26" s="82">
        <f t="shared" si="2"/>
        <v>4.5</v>
      </c>
      <c r="V26" s="318"/>
      <c r="W26" s="122" t="s">
        <v>164</v>
      </c>
      <c r="X26" s="87"/>
      <c r="Y26" s="88"/>
      <c r="Z26" s="62"/>
    </row>
    <row r="27" spans="1:26" s="122" customFormat="1" ht="13.95" customHeight="1" x14ac:dyDescent="0.3">
      <c r="A27" s="325"/>
      <c r="B27" s="327"/>
      <c r="C27" s="21"/>
      <c r="D27" s="118"/>
      <c r="E27" s="57"/>
      <c r="F27" s="78"/>
      <c r="G27" s="327"/>
      <c r="H27" s="21" t="s">
        <v>292</v>
      </c>
      <c r="I27" s="118">
        <v>0.6</v>
      </c>
      <c r="J27" s="57"/>
      <c r="K27" s="78">
        <f t="shared" si="12"/>
        <v>0.54</v>
      </c>
      <c r="L27" s="315"/>
      <c r="M27" s="89"/>
      <c r="N27" s="89"/>
      <c r="O27" s="86"/>
      <c r="P27" s="78"/>
      <c r="Q27" s="308"/>
      <c r="R27" s="147"/>
      <c r="S27" s="147"/>
      <c r="T27" s="148"/>
      <c r="U27" s="136"/>
      <c r="V27" s="318"/>
      <c r="W27" s="87"/>
      <c r="X27" s="87"/>
      <c r="Y27" s="88"/>
      <c r="Z27" s="62"/>
    </row>
    <row r="28" spans="1:26" s="122" customFormat="1" ht="13.95" customHeight="1" x14ac:dyDescent="0.3">
      <c r="A28" s="326"/>
      <c r="B28" s="327"/>
      <c r="C28" s="21"/>
      <c r="D28" s="118"/>
      <c r="E28" s="57"/>
      <c r="F28" s="78"/>
      <c r="G28" s="327"/>
      <c r="H28" s="21" t="s">
        <v>293</v>
      </c>
      <c r="I28" s="118">
        <v>5</v>
      </c>
      <c r="J28" s="57"/>
      <c r="K28" s="78">
        <f t="shared" si="12"/>
        <v>4.5</v>
      </c>
      <c r="L28" s="316"/>
      <c r="M28" s="89"/>
      <c r="N28" s="89"/>
      <c r="O28" s="86"/>
      <c r="P28" s="78"/>
      <c r="Q28" s="308"/>
      <c r="R28" s="147"/>
      <c r="S28" s="147"/>
      <c r="T28" s="148"/>
      <c r="U28" s="136"/>
      <c r="V28" s="319"/>
      <c r="W28" s="87"/>
      <c r="X28" s="87"/>
      <c r="Y28" s="88"/>
      <c r="Z28" s="82"/>
    </row>
    <row r="29" spans="1:26" s="122" customFormat="1" ht="16.2" customHeight="1" x14ac:dyDescent="0.25">
      <c r="A29" s="346" t="s">
        <v>4</v>
      </c>
      <c r="B29" s="347"/>
      <c r="C29" s="21"/>
      <c r="D29" s="118"/>
      <c r="E29" s="58"/>
      <c r="F29" s="11"/>
      <c r="G29" s="124" t="s">
        <v>4</v>
      </c>
      <c r="H29" s="21"/>
      <c r="I29" s="21"/>
      <c r="J29" s="26"/>
      <c r="K29" s="11"/>
      <c r="L29" s="119" t="s">
        <v>4</v>
      </c>
      <c r="M29" s="21">
        <v>1</v>
      </c>
      <c r="N29" s="21"/>
      <c r="O29" s="26"/>
      <c r="P29" s="11"/>
      <c r="Q29" s="124" t="s">
        <v>4</v>
      </c>
      <c r="R29" s="21"/>
      <c r="S29" s="21"/>
      <c r="T29" s="26"/>
      <c r="U29" s="11"/>
      <c r="V29" s="119" t="s">
        <v>4</v>
      </c>
      <c r="W29" s="21"/>
      <c r="X29" s="21"/>
      <c r="Y29" s="26"/>
      <c r="Z29" s="47"/>
    </row>
    <row r="30" spans="1:26" s="122" customFormat="1" ht="16.95" customHeight="1" thickBot="1" x14ac:dyDescent="0.3">
      <c r="A30" s="348" t="s">
        <v>1</v>
      </c>
      <c r="B30" s="349"/>
      <c r="C30" s="120"/>
      <c r="D30" s="22"/>
      <c r="E30" s="59"/>
      <c r="F30" s="12"/>
      <c r="G30" s="60" t="s">
        <v>1</v>
      </c>
      <c r="H30" s="120"/>
      <c r="I30" s="22"/>
      <c r="J30" s="27"/>
      <c r="K30" s="12"/>
      <c r="L30" s="73" t="s">
        <v>5</v>
      </c>
      <c r="M30" s="120"/>
      <c r="N30" s="22"/>
      <c r="O30" s="27"/>
      <c r="P30" s="12"/>
      <c r="Q30" s="60" t="s">
        <v>1</v>
      </c>
      <c r="R30" s="120" t="s">
        <v>336</v>
      </c>
      <c r="S30" s="22"/>
      <c r="T30" s="27"/>
      <c r="U30" s="12"/>
      <c r="V30" s="73" t="s">
        <v>5</v>
      </c>
      <c r="W30" s="120"/>
      <c r="X30" s="22"/>
      <c r="Y30" s="27"/>
      <c r="Z30" s="48"/>
    </row>
    <row r="31" spans="1:26" s="122" customFormat="1" x14ac:dyDescent="0.3">
      <c r="A31" s="350" t="s">
        <v>6</v>
      </c>
      <c r="B31" s="331" t="s">
        <v>7</v>
      </c>
      <c r="C31" s="332"/>
      <c r="D31" s="18"/>
      <c r="E31" s="18"/>
      <c r="F31" s="13"/>
      <c r="G31" s="331" t="s">
        <v>7</v>
      </c>
      <c r="H31" s="332"/>
      <c r="I31" s="13"/>
      <c r="J31" s="13"/>
      <c r="K31" s="13"/>
      <c r="L31" s="331" t="s">
        <v>7</v>
      </c>
      <c r="M31" s="332"/>
      <c r="N31" s="13"/>
      <c r="O31" s="13"/>
      <c r="P31" s="13"/>
      <c r="Q31" s="331" t="s">
        <v>7</v>
      </c>
      <c r="R31" s="332"/>
      <c r="S31" s="13"/>
      <c r="T31" s="28"/>
      <c r="U31" s="14"/>
      <c r="V31" s="331" t="s">
        <v>7</v>
      </c>
      <c r="W31" s="332"/>
      <c r="X31" s="13"/>
      <c r="Y31" s="13"/>
      <c r="Z31" s="13"/>
    </row>
    <row r="32" spans="1:26" s="122" customFormat="1" ht="13.8" x14ac:dyDescent="0.25">
      <c r="A32" s="351"/>
      <c r="B32" s="337" t="s">
        <v>24</v>
      </c>
      <c r="C32" s="337"/>
      <c r="D32" s="21">
        <v>5.5</v>
      </c>
      <c r="E32" s="21"/>
      <c r="F32" s="117"/>
      <c r="G32" s="337" t="s">
        <v>24</v>
      </c>
      <c r="H32" s="337"/>
      <c r="I32" s="21">
        <v>5.5</v>
      </c>
      <c r="J32" s="21"/>
      <c r="K32" s="117"/>
      <c r="L32" s="337" t="s">
        <v>24</v>
      </c>
      <c r="M32" s="337"/>
      <c r="N32" s="204">
        <v>5.5</v>
      </c>
      <c r="O32" s="21"/>
      <c r="P32" s="117"/>
      <c r="Q32" s="337" t="s">
        <v>24</v>
      </c>
      <c r="R32" s="337"/>
      <c r="S32" s="204">
        <v>5.5</v>
      </c>
      <c r="T32" s="26"/>
      <c r="U32" s="47"/>
      <c r="V32" s="337" t="s">
        <v>24</v>
      </c>
      <c r="W32" s="337"/>
      <c r="X32" s="204">
        <v>5.5</v>
      </c>
      <c r="Y32" s="26"/>
      <c r="Z32" s="47"/>
    </row>
    <row r="33" spans="1:27" s="122" customFormat="1" ht="13.8" x14ac:dyDescent="0.25">
      <c r="A33" s="351"/>
      <c r="B33" s="337" t="s">
        <v>25</v>
      </c>
      <c r="C33" s="337"/>
      <c r="D33" s="19">
        <f>SUM(E7:E21)</f>
        <v>2.5714285714285712</v>
      </c>
      <c r="E33" s="23"/>
      <c r="F33" s="117"/>
      <c r="G33" s="337" t="s">
        <v>25</v>
      </c>
      <c r="H33" s="337"/>
      <c r="I33" s="19">
        <f>SUM(J7:J21)</f>
        <v>4.1071428571428577</v>
      </c>
      <c r="J33" s="23"/>
      <c r="K33" s="117"/>
      <c r="L33" s="337" t="s">
        <v>25</v>
      </c>
      <c r="M33" s="337"/>
      <c r="N33" s="19">
        <f>SUM(O6:O21)</f>
        <v>2.5999999999999996</v>
      </c>
      <c r="O33" s="23"/>
      <c r="P33" s="117"/>
      <c r="Q33" s="337" t="s">
        <v>25</v>
      </c>
      <c r="R33" s="337"/>
      <c r="S33" s="19">
        <f>SUM(T7:T20)</f>
        <v>2.5952380952380949</v>
      </c>
      <c r="T33" s="52"/>
      <c r="U33" s="47"/>
      <c r="V33" s="337" t="s">
        <v>25</v>
      </c>
      <c r="W33" s="337"/>
      <c r="X33" s="19">
        <f>SUM(Y7:Y20)</f>
        <v>2.8095238095238093</v>
      </c>
      <c r="Y33" s="52"/>
      <c r="Z33" s="47"/>
    </row>
    <row r="34" spans="1:27" s="122" customFormat="1" ht="13.8" x14ac:dyDescent="0.25">
      <c r="A34" s="351"/>
      <c r="B34" s="337" t="s">
        <v>29</v>
      </c>
      <c r="C34" s="337"/>
      <c r="D34" s="23">
        <v>1.85</v>
      </c>
      <c r="E34" s="23"/>
      <c r="F34" s="117"/>
      <c r="G34" s="337" t="s">
        <v>29</v>
      </c>
      <c r="H34" s="337"/>
      <c r="I34" s="23">
        <v>1.3</v>
      </c>
      <c r="J34" s="23"/>
      <c r="K34" s="117"/>
      <c r="L34" s="337" t="s">
        <v>29</v>
      </c>
      <c r="M34" s="337"/>
      <c r="N34" s="23">
        <v>1.9</v>
      </c>
      <c r="O34" s="23"/>
      <c r="P34" s="117"/>
      <c r="Q34" s="337" t="s">
        <v>29</v>
      </c>
      <c r="R34" s="337"/>
      <c r="S34" s="23">
        <v>1.6</v>
      </c>
      <c r="T34" s="52"/>
      <c r="U34" s="47"/>
      <c r="V34" s="337" t="s">
        <v>29</v>
      </c>
      <c r="W34" s="337"/>
      <c r="X34" s="23">
        <v>1.85</v>
      </c>
      <c r="Y34" s="52"/>
      <c r="Z34" s="47"/>
    </row>
    <row r="35" spans="1:27" s="122" customFormat="1" ht="13.8" x14ac:dyDescent="0.25">
      <c r="A35" s="352"/>
      <c r="B35" s="337" t="s">
        <v>26</v>
      </c>
      <c r="C35" s="337"/>
      <c r="D35" s="24"/>
      <c r="E35" s="24"/>
      <c r="F35" s="72"/>
      <c r="G35" s="337" t="s">
        <v>26</v>
      </c>
      <c r="H35" s="337"/>
      <c r="I35" s="24"/>
      <c r="J35" s="24"/>
      <c r="K35" s="72"/>
      <c r="L35" s="337" t="s">
        <v>26</v>
      </c>
      <c r="M35" s="337"/>
      <c r="N35" s="24">
        <v>1</v>
      </c>
      <c r="O35" s="24"/>
      <c r="P35" s="72"/>
      <c r="Q35" s="337" t="s">
        <v>26</v>
      </c>
      <c r="R35" s="337"/>
      <c r="S35" s="24"/>
      <c r="T35" s="53"/>
      <c r="U35" s="49"/>
      <c r="V35" s="337" t="s">
        <v>26</v>
      </c>
      <c r="W35" s="337"/>
      <c r="X35" s="24"/>
      <c r="Y35" s="53"/>
      <c r="Z35" s="49"/>
    </row>
    <row r="36" spans="1:27" s="122" customFormat="1" ht="13.8" x14ac:dyDescent="0.25">
      <c r="A36" s="352"/>
      <c r="B36" s="338" t="s">
        <v>11</v>
      </c>
      <c r="C36" s="339"/>
      <c r="D36" s="24"/>
      <c r="E36" s="24"/>
      <c r="F36" s="72"/>
      <c r="G36" s="338" t="s">
        <v>11</v>
      </c>
      <c r="H36" s="339"/>
      <c r="I36" s="24"/>
      <c r="J36" s="24"/>
      <c r="K36" s="72"/>
      <c r="L36" s="338" t="s">
        <v>11</v>
      </c>
      <c r="M36" s="339"/>
      <c r="N36" s="24"/>
      <c r="O36" s="24"/>
      <c r="P36" s="72"/>
      <c r="Q36" s="338" t="s">
        <v>11</v>
      </c>
      <c r="R36" s="339"/>
      <c r="S36" s="24">
        <v>1</v>
      </c>
      <c r="T36" s="53"/>
      <c r="U36" s="49"/>
      <c r="V36" s="338" t="s">
        <v>11</v>
      </c>
      <c r="W36" s="339"/>
      <c r="X36" s="24"/>
      <c r="Y36" s="53"/>
      <c r="Z36" s="49"/>
    </row>
    <row r="37" spans="1:27" s="122" customFormat="1" ht="13.8" x14ac:dyDescent="0.25">
      <c r="A37" s="352"/>
      <c r="B37" s="338" t="s">
        <v>12</v>
      </c>
      <c r="C37" s="339"/>
      <c r="D37" s="24">
        <v>2.5</v>
      </c>
      <c r="E37" s="24"/>
      <c r="F37" s="72"/>
      <c r="G37" s="338" t="s">
        <v>12</v>
      </c>
      <c r="H37" s="339"/>
      <c r="I37" s="24">
        <v>2.5</v>
      </c>
      <c r="J37" s="24"/>
      <c r="K37" s="72"/>
      <c r="L37" s="338" t="s">
        <v>12</v>
      </c>
      <c r="M37" s="339"/>
      <c r="N37" s="24">
        <v>2.5</v>
      </c>
      <c r="O37" s="24"/>
      <c r="P37" s="72"/>
      <c r="Q37" s="338" t="s">
        <v>12</v>
      </c>
      <c r="R37" s="339"/>
      <c r="S37" s="24">
        <v>2.5</v>
      </c>
      <c r="T37" s="53"/>
      <c r="U37" s="49"/>
      <c r="V37" s="338" t="s">
        <v>12</v>
      </c>
      <c r="W37" s="339"/>
      <c r="X37" s="24">
        <v>2.5</v>
      </c>
      <c r="Y37" s="53"/>
      <c r="Z37" s="49"/>
    </row>
    <row r="38" spans="1:27" s="122" customFormat="1" ht="22.8" thickBot="1" x14ac:dyDescent="0.3">
      <c r="A38" s="353"/>
      <c r="B38" s="340" t="s">
        <v>27</v>
      </c>
      <c r="C38" s="340"/>
      <c r="D38" s="32">
        <f>D32*70+D33*75+D34*25+D35*60+D36*120+D37*45</f>
        <v>736.60714285714289</v>
      </c>
      <c r="E38" s="50"/>
      <c r="F38" s="120"/>
      <c r="G38" s="340" t="s">
        <v>27</v>
      </c>
      <c r="H38" s="340"/>
      <c r="I38" s="32">
        <f>I32*70+I33*75+I34*25+I35*60+I36*120+I37*45</f>
        <v>838.03571428571433</v>
      </c>
      <c r="J38" s="32"/>
      <c r="K38" s="120"/>
      <c r="L38" s="340" t="s">
        <v>27</v>
      </c>
      <c r="M38" s="340"/>
      <c r="N38" s="32">
        <f>N32*70+N33*75+N34*25+N35*60+N36*120+N37*45</f>
        <v>800</v>
      </c>
      <c r="O38" s="32"/>
      <c r="P38" s="120"/>
      <c r="Q38" s="340" t="s">
        <v>27</v>
      </c>
      <c r="R38" s="340"/>
      <c r="S38" s="32">
        <f>S32*70+S33*75+S34*25+S35*60+S36*120+S37*45</f>
        <v>852.14285714285711</v>
      </c>
      <c r="T38" s="54"/>
      <c r="U38" s="48"/>
      <c r="V38" s="340" t="s">
        <v>27</v>
      </c>
      <c r="W38" s="340"/>
      <c r="X38" s="32">
        <f>X32*70+X33*75+X34*25+X35*60+X36*120+X37*45</f>
        <v>754.46428571428567</v>
      </c>
      <c r="Y38" s="54"/>
      <c r="Z38" s="48"/>
    </row>
    <row r="39" spans="1:27" s="15" customFormat="1" x14ac:dyDescent="0.3">
      <c r="A39" s="43"/>
      <c r="B39" s="15" t="s">
        <v>2</v>
      </c>
      <c r="I39" s="15" t="s">
        <v>10</v>
      </c>
      <c r="S39" s="15" t="s">
        <v>3</v>
      </c>
      <c r="U39" s="43"/>
      <c r="V39" s="43"/>
      <c r="W39" s="43"/>
      <c r="X39" s="43"/>
      <c r="Y39" s="43"/>
      <c r="Z39" s="43"/>
      <c r="AA39" s="43"/>
    </row>
    <row r="40" spans="1:27" s="123" customFormat="1" ht="13.8" x14ac:dyDescent="0.3">
      <c r="A40" s="341" t="s">
        <v>35</v>
      </c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</row>
    <row r="41" spans="1:27" s="123" customFormat="1" ht="22.2" customHeight="1" x14ac:dyDescent="0.4">
      <c r="A41" s="70" t="s">
        <v>9</v>
      </c>
      <c r="F41" s="25"/>
      <c r="H41" s="25"/>
      <c r="I41" s="25"/>
      <c r="J41" s="25"/>
      <c r="K41" s="25"/>
      <c r="M41" s="25"/>
      <c r="N41" s="25"/>
      <c r="O41" s="25"/>
      <c r="P41" s="25"/>
      <c r="Q41" s="56" t="s">
        <v>13</v>
      </c>
      <c r="R41" s="51"/>
      <c r="S41" s="51"/>
      <c r="T41" s="51"/>
      <c r="U41" s="51"/>
      <c r="V41" s="51"/>
      <c r="W41" s="51"/>
      <c r="X41" s="51"/>
      <c r="Y41" s="51"/>
      <c r="Z41" s="25"/>
      <c r="AA41" s="25"/>
    </row>
    <row r="42" spans="1:27" s="122" customFormat="1" ht="21.6" customHeight="1" x14ac:dyDescent="0.3">
      <c r="A42" s="342" t="s">
        <v>8</v>
      </c>
      <c r="B42" s="342"/>
      <c r="C42" s="342"/>
      <c r="D42" s="342"/>
      <c r="E42" s="342"/>
      <c r="F42" s="342"/>
      <c r="G42" s="342"/>
      <c r="H42" s="342"/>
      <c r="I42" s="342"/>
      <c r="J42" s="342"/>
      <c r="K42" s="342"/>
      <c r="L42" s="342"/>
      <c r="M42" s="342"/>
      <c r="N42" s="342"/>
      <c r="O42" s="342"/>
      <c r="P42" s="342"/>
    </row>
  </sheetData>
  <mergeCells count="82">
    <mergeCell ref="A40:P40"/>
    <mergeCell ref="A42:P42"/>
    <mergeCell ref="L5:L13"/>
    <mergeCell ref="L14:L19"/>
    <mergeCell ref="L20:L23"/>
    <mergeCell ref="L24:L28"/>
    <mergeCell ref="B37:C37"/>
    <mergeCell ref="G37:H37"/>
    <mergeCell ref="L37:M37"/>
    <mergeCell ref="G35:H35"/>
    <mergeCell ref="L35:M35"/>
    <mergeCell ref="A29:B29"/>
    <mergeCell ref="A30:B30"/>
    <mergeCell ref="A31:A38"/>
    <mergeCell ref="A20:A23"/>
    <mergeCell ref="G14:G19"/>
    <mergeCell ref="Q37:R37"/>
    <mergeCell ref="V37:W37"/>
    <mergeCell ref="B38:C38"/>
    <mergeCell ref="G38:H38"/>
    <mergeCell ref="L38:M38"/>
    <mergeCell ref="Q38:R38"/>
    <mergeCell ref="V38:W38"/>
    <mergeCell ref="Q35:R35"/>
    <mergeCell ref="V35:W35"/>
    <mergeCell ref="B36:C36"/>
    <mergeCell ref="G36:H36"/>
    <mergeCell ref="L36:M36"/>
    <mergeCell ref="Q36:R36"/>
    <mergeCell ref="V36:W36"/>
    <mergeCell ref="B35:C35"/>
    <mergeCell ref="Q33:R33"/>
    <mergeCell ref="V33:W33"/>
    <mergeCell ref="B34:C34"/>
    <mergeCell ref="G34:H34"/>
    <mergeCell ref="L34:M34"/>
    <mergeCell ref="Q34:R34"/>
    <mergeCell ref="V34:W34"/>
    <mergeCell ref="B33:C33"/>
    <mergeCell ref="G33:H33"/>
    <mergeCell ref="L33:M33"/>
    <mergeCell ref="B32:C32"/>
    <mergeCell ref="G32:H32"/>
    <mergeCell ref="L32:M32"/>
    <mergeCell ref="Q32:R32"/>
    <mergeCell ref="V32:W32"/>
    <mergeCell ref="A24:A28"/>
    <mergeCell ref="G24:G28"/>
    <mergeCell ref="A14:A19"/>
    <mergeCell ref="V31:W31"/>
    <mergeCell ref="B31:C31"/>
    <mergeCell ref="G31:H31"/>
    <mergeCell ref="L31:M31"/>
    <mergeCell ref="Q31:R31"/>
    <mergeCell ref="Q14:Q19"/>
    <mergeCell ref="Q20:Q23"/>
    <mergeCell ref="Q24:Q28"/>
    <mergeCell ref="G20:G23"/>
    <mergeCell ref="B14:B19"/>
    <mergeCell ref="B20:B23"/>
    <mergeCell ref="B24:B28"/>
    <mergeCell ref="S2:W2"/>
    <mergeCell ref="B3:F3"/>
    <mergeCell ref="G3:K3"/>
    <mergeCell ref="L3:P3"/>
    <mergeCell ref="Q3:U3"/>
    <mergeCell ref="V3:Z3"/>
    <mergeCell ref="V5:V6"/>
    <mergeCell ref="V7:V13"/>
    <mergeCell ref="V14:V19"/>
    <mergeCell ref="V20:V23"/>
    <mergeCell ref="V24:V28"/>
    <mergeCell ref="A1:P1"/>
    <mergeCell ref="A2:G2"/>
    <mergeCell ref="Q5:Q6"/>
    <mergeCell ref="Q7:Q13"/>
    <mergeCell ref="A5:A6"/>
    <mergeCell ref="G5:G6"/>
    <mergeCell ref="A7:A13"/>
    <mergeCell ref="G7:G13"/>
    <mergeCell ref="B5:B6"/>
    <mergeCell ref="B7:B13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9" orientation="landscape" r:id="rId1"/>
  <headerFooter alignWithMargins="0"/>
  <rowBreaks count="1" manualBreakCount="1">
    <brk id="3" max="16383" man="1"/>
  </rowBreaks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42"/>
  <sheetViews>
    <sheetView view="pageBreakPreview" zoomScale="62" zoomScaleNormal="100" zoomScaleSheetLayoutView="62" workbookViewId="0">
      <selection activeCell="B34" sqref="A34:XFD34"/>
    </sheetView>
  </sheetViews>
  <sheetFormatPr defaultColWidth="8.77734375" defaultRowHeight="16.2" x14ac:dyDescent="0.3"/>
  <cols>
    <col min="1" max="1" width="4.109375" style="17" customWidth="1"/>
    <col min="2" max="2" width="6.77734375" style="17" customWidth="1"/>
    <col min="3" max="3" width="15.21875" style="17" customWidth="1"/>
    <col min="4" max="4" width="6.33203125" style="17" customWidth="1"/>
    <col min="5" max="5" width="3.5546875" style="17" hidden="1" customWidth="1"/>
    <col min="6" max="6" width="5.88671875" style="17" customWidth="1"/>
    <col min="7" max="7" width="7.33203125" style="17" customWidth="1"/>
    <col min="8" max="8" width="15.6640625" style="17" customWidth="1"/>
    <col min="9" max="9" width="8.33203125" style="17" customWidth="1"/>
    <col min="10" max="10" width="3.77734375" style="17" hidden="1" customWidth="1"/>
    <col min="11" max="11" width="5.77734375" style="17" customWidth="1"/>
    <col min="12" max="12" width="6.5546875" style="17" customWidth="1"/>
    <col min="13" max="13" width="15.109375" style="17" customWidth="1"/>
    <col min="14" max="14" width="7.44140625" style="17" customWidth="1"/>
    <col min="15" max="15" width="2.77734375" style="17" hidden="1" customWidth="1"/>
    <col min="16" max="16" width="6.6640625" style="17" customWidth="1"/>
    <col min="17" max="17" width="7" style="17" customWidth="1"/>
    <col min="18" max="18" width="13.44140625" style="17" customWidth="1"/>
    <col min="19" max="19" width="6.77734375" style="17" customWidth="1"/>
    <col min="20" max="20" width="2" style="17" hidden="1" customWidth="1"/>
    <col min="21" max="21" width="7" style="17" customWidth="1"/>
    <col min="22" max="22" width="7.44140625" style="17" customWidth="1"/>
    <col min="23" max="23" width="14.6640625" style="17" customWidth="1"/>
    <col min="24" max="24" width="7.21875" style="17" customWidth="1"/>
    <col min="25" max="25" width="5" style="17" hidden="1" customWidth="1"/>
    <col min="26" max="26" width="6.77734375" style="17" customWidth="1"/>
    <col min="27" max="16384" width="8.77734375" style="17"/>
  </cols>
  <sheetData>
    <row r="1" spans="1:32" s="16" customFormat="1" ht="22.2" x14ac:dyDescent="0.3">
      <c r="A1" s="293" t="s">
        <v>332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121"/>
      <c r="R1" s="121"/>
      <c r="S1" s="37" t="s">
        <v>51</v>
      </c>
      <c r="T1" s="37"/>
      <c r="U1" s="37"/>
      <c r="V1" s="37"/>
      <c r="W1" s="37"/>
      <c r="X1" s="37"/>
      <c r="Y1" s="37"/>
      <c r="Z1" s="37"/>
      <c r="AA1" s="37"/>
      <c r="AB1" s="38"/>
      <c r="AC1" s="38"/>
      <c r="AD1" s="38"/>
      <c r="AE1" s="38"/>
      <c r="AF1" s="38"/>
    </row>
    <row r="2" spans="1:32" s="43" customFormat="1" ht="18.600000000000001" customHeight="1" thickBot="1" x14ac:dyDescent="0.35">
      <c r="A2" s="294" t="s">
        <v>338</v>
      </c>
      <c r="B2" s="295"/>
      <c r="C2" s="295"/>
      <c r="D2" s="295"/>
      <c r="E2" s="295"/>
      <c r="F2" s="295"/>
      <c r="G2" s="295"/>
      <c r="H2" s="43">
        <v>940</v>
      </c>
      <c r="L2" s="15"/>
      <c r="S2" s="320" t="s">
        <v>52</v>
      </c>
      <c r="T2" s="320"/>
      <c r="U2" s="320"/>
      <c r="V2" s="320"/>
      <c r="W2" s="320"/>
      <c r="X2" s="39"/>
      <c r="Y2" s="39"/>
      <c r="Z2" s="39"/>
      <c r="AA2" s="38"/>
    </row>
    <row r="3" spans="1:32" s="122" customFormat="1" ht="13.8" x14ac:dyDescent="0.3">
      <c r="A3" s="40" t="s">
        <v>0</v>
      </c>
      <c r="B3" s="321">
        <v>46272</v>
      </c>
      <c r="C3" s="322"/>
      <c r="D3" s="322"/>
      <c r="E3" s="322"/>
      <c r="F3" s="323"/>
      <c r="G3" s="321">
        <v>46273</v>
      </c>
      <c r="H3" s="322"/>
      <c r="I3" s="322"/>
      <c r="J3" s="322"/>
      <c r="K3" s="323"/>
      <c r="L3" s="321">
        <v>46274</v>
      </c>
      <c r="M3" s="322"/>
      <c r="N3" s="322"/>
      <c r="O3" s="322"/>
      <c r="P3" s="323"/>
      <c r="Q3" s="321">
        <v>46275</v>
      </c>
      <c r="R3" s="322"/>
      <c r="S3" s="322"/>
      <c r="T3" s="322"/>
      <c r="U3" s="323"/>
      <c r="V3" s="321">
        <v>46276</v>
      </c>
      <c r="W3" s="322"/>
      <c r="X3" s="322"/>
      <c r="Y3" s="322"/>
      <c r="Z3" s="323"/>
    </row>
    <row r="4" spans="1:32" s="122" customFormat="1" ht="13.8" x14ac:dyDescent="0.3">
      <c r="A4" s="119" t="s">
        <v>53</v>
      </c>
      <c r="B4" s="7" t="s">
        <v>55</v>
      </c>
      <c r="C4" s="8" t="s">
        <v>72</v>
      </c>
      <c r="D4" s="117" t="s">
        <v>70</v>
      </c>
      <c r="E4" s="117"/>
      <c r="F4" s="9" t="s">
        <v>71</v>
      </c>
      <c r="G4" s="94" t="s">
        <v>55</v>
      </c>
      <c r="H4" s="95" t="s">
        <v>72</v>
      </c>
      <c r="I4" s="72" t="s">
        <v>70</v>
      </c>
      <c r="J4" s="96"/>
      <c r="K4" s="97" t="s">
        <v>71</v>
      </c>
      <c r="L4" s="10" t="s">
        <v>55</v>
      </c>
      <c r="M4" s="8" t="s">
        <v>72</v>
      </c>
      <c r="N4" s="117" t="s">
        <v>70</v>
      </c>
      <c r="O4" s="130"/>
      <c r="P4" s="9" t="s">
        <v>71</v>
      </c>
      <c r="Q4" s="10" t="s">
        <v>55</v>
      </c>
      <c r="R4" s="8" t="s">
        <v>72</v>
      </c>
      <c r="S4" s="117" t="s">
        <v>70</v>
      </c>
      <c r="T4" s="130"/>
      <c r="U4" s="9" t="s">
        <v>71</v>
      </c>
      <c r="V4" s="10" t="s">
        <v>55</v>
      </c>
      <c r="W4" s="8" t="s">
        <v>72</v>
      </c>
      <c r="X4" s="117" t="s">
        <v>70</v>
      </c>
      <c r="Y4" s="130"/>
      <c r="Z4" s="9" t="s">
        <v>71</v>
      </c>
    </row>
    <row r="5" spans="1:32" s="122" customFormat="1" ht="13.95" customHeight="1" x14ac:dyDescent="0.3">
      <c r="A5" s="301" t="s">
        <v>45</v>
      </c>
      <c r="B5" s="374" t="s">
        <v>60</v>
      </c>
      <c r="C5" s="79" t="s">
        <v>63</v>
      </c>
      <c r="D5" s="80">
        <v>110</v>
      </c>
      <c r="E5" s="81"/>
      <c r="F5" s="82">
        <f>D5*$H$2/1000</f>
        <v>103.4</v>
      </c>
      <c r="G5" s="303" t="s">
        <v>65</v>
      </c>
      <c r="H5" s="79" t="s">
        <v>63</v>
      </c>
      <c r="I5" s="80">
        <v>100</v>
      </c>
      <c r="J5" s="81"/>
      <c r="K5" s="82">
        <f>I5*$H$2/1000</f>
        <v>94</v>
      </c>
      <c r="L5" s="355" t="s">
        <v>227</v>
      </c>
      <c r="M5" s="79" t="s">
        <v>243</v>
      </c>
      <c r="N5" s="80">
        <v>180</v>
      </c>
      <c r="O5" s="81"/>
      <c r="P5" s="136">
        <f t="shared" ref="P5:P19" si="0">N5*$H$2/1000</f>
        <v>169.2</v>
      </c>
      <c r="Q5" s="358" t="s">
        <v>107</v>
      </c>
      <c r="R5" s="133" t="s">
        <v>63</v>
      </c>
      <c r="S5" s="140">
        <v>100</v>
      </c>
      <c r="T5" s="141"/>
      <c r="U5" s="150">
        <f t="shared" ref="U5:U9" si="1">S5*$H$2/1000</f>
        <v>94</v>
      </c>
      <c r="V5" s="358" t="s">
        <v>148</v>
      </c>
      <c r="W5" s="133" t="s">
        <v>63</v>
      </c>
      <c r="X5" s="140">
        <v>110</v>
      </c>
      <c r="Y5" s="141"/>
      <c r="Z5" s="150">
        <f>X5*200/1000</f>
        <v>22</v>
      </c>
    </row>
    <row r="6" spans="1:32" s="122" customFormat="1" ht="13.95" customHeight="1" x14ac:dyDescent="0.25">
      <c r="A6" s="302"/>
      <c r="B6" s="375"/>
      <c r="C6" s="80"/>
      <c r="D6" s="80"/>
      <c r="E6" s="81"/>
      <c r="F6" s="82"/>
      <c r="G6" s="304"/>
      <c r="H6" s="80" t="s">
        <v>56</v>
      </c>
      <c r="I6" s="80">
        <v>10</v>
      </c>
      <c r="J6" s="81"/>
      <c r="K6" s="82">
        <f t="shared" ref="K6:K25" si="2">I6*$H$2/1000</f>
        <v>9.4</v>
      </c>
      <c r="L6" s="356"/>
      <c r="M6" s="201" t="s">
        <v>66</v>
      </c>
      <c r="N6" s="112">
        <v>80</v>
      </c>
      <c r="O6" s="26"/>
      <c r="P6" s="136">
        <f t="shared" si="0"/>
        <v>75.2</v>
      </c>
      <c r="Q6" s="358"/>
      <c r="R6" s="140" t="s">
        <v>111</v>
      </c>
      <c r="S6" s="140">
        <v>10</v>
      </c>
      <c r="T6" s="141"/>
      <c r="U6" s="150">
        <f t="shared" si="1"/>
        <v>9.4</v>
      </c>
      <c r="V6" s="358"/>
      <c r="W6" s="140" t="s">
        <v>167</v>
      </c>
      <c r="X6" s="140">
        <v>0.6</v>
      </c>
      <c r="Y6" s="141"/>
      <c r="Z6" s="150">
        <f t="shared" ref="Z6" si="3">X6*200/1000</f>
        <v>0.12</v>
      </c>
    </row>
    <row r="7" spans="1:32" s="122" customFormat="1" ht="13.95" customHeight="1" x14ac:dyDescent="0.3">
      <c r="A7" s="305" t="s">
        <v>95</v>
      </c>
      <c r="B7" s="376" t="s">
        <v>153</v>
      </c>
      <c r="C7" s="144" t="s">
        <v>96</v>
      </c>
      <c r="D7" s="144">
        <v>80</v>
      </c>
      <c r="E7" s="145">
        <f>D7/35</f>
        <v>2.2857142857142856</v>
      </c>
      <c r="F7" s="82">
        <f t="shared" ref="F7:F9" si="4">D7*$H$2/1000</f>
        <v>75.2</v>
      </c>
      <c r="G7" s="298" t="s">
        <v>235</v>
      </c>
      <c r="H7" s="144" t="s">
        <v>76</v>
      </c>
      <c r="I7" s="144">
        <v>90</v>
      </c>
      <c r="J7" s="145">
        <f>I7/35</f>
        <v>2.5714285714285716</v>
      </c>
      <c r="K7" s="136">
        <f t="shared" si="2"/>
        <v>84.6</v>
      </c>
      <c r="L7" s="356"/>
      <c r="M7" s="201" t="s">
        <v>67</v>
      </c>
      <c r="N7" s="21">
        <v>10</v>
      </c>
      <c r="O7" s="26"/>
      <c r="P7" s="136">
        <f t="shared" si="0"/>
        <v>9.4</v>
      </c>
      <c r="Q7" s="298" t="s">
        <v>144</v>
      </c>
      <c r="R7" s="144" t="s">
        <v>57</v>
      </c>
      <c r="S7" s="144">
        <v>80</v>
      </c>
      <c r="T7" s="145">
        <f>S7/35</f>
        <v>2.2857142857142856</v>
      </c>
      <c r="U7" s="136">
        <f t="shared" si="1"/>
        <v>75.2</v>
      </c>
      <c r="V7" s="314" t="s">
        <v>152</v>
      </c>
      <c r="W7" s="55" t="s">
        <v>82</v>
      </c>
      <c r="X7" s="55">
        <v>125</v>
      </c>
      <c r="Y7" s="61">
        <f>X7*0.7/40</f>
        <v>2.1875</v>
      </c>
      <c r="Z7" s="82">
        <f t="shared" ref="Z7:Z17" si="5">X7*$H$2/1000</f>
        <v>117.5</v>
      </c>
    </row>
    <row r="8" spans="1:32" s="122" customFormat="1" ht="13.95" customHeight="1" x14ac:dyDescent="0.3">
      <c r="A8" s="306"/>
      <c r="B8" s="377"/>
      <c r="C8" s="147" t="s">
        <v>133</v>
      </c>
      <c r="D8" s="147">
        <v>15</v>
      </c>
      <c r="E8" s="147"/>
      <c r="F8" s="82">
        <f t="shared" si="4"/>
        <v>14.1</v>
      </c>
      <c r="G8" s="299"/>
      <c r="H8" s="144" t="s">
        <v>120</v>
      </c>
      <c r="I8" s="144">
        <v>25</v>
      </c>
      <c r="J8" s="145"/>
      <c r="K8" s="136">
        <f t="shared" si="2"/>
        <v>23.5</v>
      </c>
      <c r="L8" s="356"/>
      <c r="M8" s="201" t="s">
        <v>96</v>
      </c>
      <c r="N8" s="21">
        <v>55</v>
      </c>
      <c r="O8" s="26">
        <f>N8/35</f>
        <v>1.5714285714285714</v>
      </c>
      <c r="P8" s="136">
        <f t="shared" si="0"/>
        <v>51.7</v>
      </c>
      <c r="Q8" s="299"/>
      <c r="R8" s="144" t="s">
        <v>83</v>
      </c>
      <c r="S8" s="144">
        <v>25</v>
      </c>
      <c r="T8" s="145"/>
      <c r="U8" s="136">
        <f t="shared" si="1"/>
        <v>23.5</v>
      </c>
      <c r="V8" s="315"/>
      <c r="W8" s="55" t="s">
        <v>170</v>
      </c>
      <c r="X8" s="55">
        <v>5</v>
      </c>
      <c r="Y8" s="61"/>
      <c r="Z8" s="82">
        <f t="shared" si="5"/>
        <v>4.7</v>
      </c>
    </row>
    <row r="9" spans="1:32" s="122" customFormat="1" ht="13.95" customHeight="1" x14ac:dyDescent="0.3">
      <c r="A9" s="306"/>
      <c r="B9" s="377"/>
      <c r="C9" s="147" t="s">
        <v>64</v>
      </c>
      <c r="D9" s="147">
        <v>25</v>
      </c>
      <c r="E9" s="147"/>
      <c r="F9" s="82">
        <f t="shared" si="4"/>
        <v>23.5</v>
      </c>
      <c r="G9" s="299"/>
      <c r="H9" s="147"/>
      <c r="I9" s="147"/>
      <c r="J9" s="147"/>
      <c r="K9" s="136"/>
      <c r="L9" s="356"/>
      <c r="M9" s="201" t="s">
        <v>64</v>
      </c>
      <c r="N9" s="21">
        <v>35</v>
      </c>
      <c r="O9" s="26"/>
      <c r="P9" s="136">
        <f t="shared" si="0"/>
        <v>32.9</v>
      </c>
      <c r="Q9" s="299"/>
      <c r="R9" s="147" t="s">
        <v>67</v>
      </c>
      <c r="S9" s="147">
        <v>15</v>
      </c>
      <c r="T9" s="147"/>
      <c r="U9" s="136">
        <f t="shared" si="1"/>
        <v>14.1</v>
      </c>
      <c r="V9" s="315"/>
      <c r="W9" s="21" t="s">
        <v>84</v>
      </c>
      <c r="X9" s="21">
        <v>35</v>
      </c>
      <c r="Y9" s="21"/>
      <c r="Z9" s="82">
        <f t="shared" si="5"/>
        <v>32.9</v>
      </c>
    </row>
    <row r="10" spans="1:32" s="122" customFormat="1" ht="13.95" customHeight="1" x14ac:dyDescent="0.3">
      <c r="A10" s="306"/>
      <c r="B10" s="377"/>
      <c r="C10" s="140"/>
      <c r="D10" s="140"/>
      <c r="E10" s="141"/>
      <c r="F10" s="136"/>
      <c r="G10" s="299"/>
      <c r="H10" s="147"/>
      <c r="I10" s="147"/>
      <c r="J10" s="147"/>
      <c r="K10" s="136"/>
      <c r="L10" s="356"/>
      <c r="M10" s="117" t="s">
        <v>84</v>
      </c>
      <c r="N10" s="117">
        <v>20</v>
      </c>
      <c r="P10" s="136">
        <f t="shared" si="0"/>
        <v>18.8</v>
      </c>
      <c r="Q10" s="299"/>
      <c r="R10" s="147"/>
      <c r="S10" s="147"/>
      <c r="T10" s="147"/>
      <c r="U10" s="136"/>
      <c r="V10" s="315"/>
      <c r="W10" s="21" t="s">
        <v>166</v>
      </c>
      <c r="X10" s="21">
        <v>0.6</v>
      </c>
      <c r="Y10" s="21"/>
      <c r="Z10" s="82">
        <f t="shared" si="5"/>
        <v>0.56399999999999995</v>
      </c>
    </row>
    <row r="11" spans="1:32" s="122" customFormat="1" ht="13.95" customHeight="1" x14ac:dyDescent="0.25">
      <c r="A11" s="306"/>
      <c r="B11" s="377"/>
      <c r="C11" s="140"/>
      <c r="D11" s="140"/>
      <c r="E11" s="140"/>
      <c r="F11" s="136"/>
      <c r="G11" s="299"/>
      <c r="H11" s="140"/>
      <c r="I11" s="140"/>
      <c r="J11" s="141"/>
      <c r="K11" s="136"/>
      <c r="L11" s="356"/>
      <c r="M11" s="201" t="s">
        <v>244</v>
      </c>
      <c r="N11" s="21">
        <v>15</v>
      </c>
      <c r="O11" s="26"/>
      <c r="P11" s="136">
        <f t="shared" si="0"/>
        <v>14.1</v>
      </c>
      <c r="Q11" s="299"/>
      <c r="R11" s="140"/>
      <c r="S11" s="140"/>
      <c r="T11" s="140"/>
      <c r="U11" s="140"/>
      <c r="V11" s="315"/>
      <c r="W11" s="131"/>
      <c r="X11" s="131"/>
      <c r="Y11" s="131"/>
      <c r="Z11" s="82"/>
    </row>
    <row r="12" spans="1:32" s="122" customFormat="1" ht="13.95" customHeight="1" x14ac:dyDescent="0.3">
      <c r="A12" s="306"/>
      <c r="B12" s="377"/>
      <c r="C12" s="140"/>
      <c r="D12" s="140"/>
      <c r="E12" s="141"/>
      <c r="F12" s="136"/>
      <c r="G12" s="299"/>
      <c r="H12" s="140"/>
      <c r="I12" s="140"/>
      <c r="J12" s="141"/>
      <c r="K12" s="136"/>
      <c r="L12" s="356"/>
      <c r="M12" s="142"/>
      <c r="N12" s="142"/>
      <c r="O12" s="143"/>
      <c r="P12" s="136">
        <f t="shared" si="0"/>
        <v>0</v>
      </c>
      <c r="Q12" s="299"/>
      <c r="R12" s="140"/>
      <c r="S12" s="140"/>
      <c r="T12" s="140"/>
      <c r="U12" s="140"/>
      <c r="V12" s="315"/>
      <c r="W12" s="131"/>
      <c r="X12" s="131"/>
      <c r="Y12" s="131"/>
      <c r="Z12" s="82"/>
    </row>
    <row r="13" spans="1:32" s="122" customFormat="1" ht="13.95" customHeight="1" x14ac:dyDescent="0.3">
      <c r="A13" s="307"/>
      <c r="B13" s="378"/>
      <c r="C13" s="140"/>
      <c r="D13" s="140"/>
      <c r="E13" s="141"/>
      <c r="F13" s="136"/>
      <c r="G13" s="300"/>
      <c r="H13" s="140"/>
      <c r="I13" s="140"/>
      <c r="J13" s="141"/>
      <c r="K13" s="136"/>
      <c r="L13" s="357"/>
      <c r="M13" s="142"/>
      <c r="N13" s="142"/>
      <c r="O13" s="143"/>
      <c r="P13" s="136">
        <f t="shared" si="0"/>
        <v>0</v>
      </c>
      <c r="Q13" s="300"/>
      <c r="R13" s="140"/>
      <c r="S13" s="140"/>
      <c r="T13" s="141"/>
      <c r="U13" s="136"/>
      <c r="V13" s="316"/>
      <c r="W13" s="131"/>
      <c r="X13" s="131"/>
      <c r="Y13" s="83"/>
      <c r="Z13" s="82"/>
    </row>
    <row r="14" spans="1:32" s="122" customFormat="1" ht="13.95" customHeight="1" x14ac:dyDescent="0.3">
      <c r="A14" s="305" t="s">
        <v>68</v>
      </c>
      <c r="B14" s="336" t="s">
        <v>149</v>
      </c>
      <c r="C14" s="140" t="s">
        <v>79</v>
      </c>
      <c r="D14" s="140">
        <v>30</v>
      </c>
      <c r="E14" s="153"/>
      <c r="F14" s="136">
        <f t="shared" ref="F14:F17" si="6">D14*$H$2/1000</f>
        <v>28.2</v>
      </c>
      <c r="G14" s="362" t="s">
        <v>145</v>
      </c>
      <c r="H14" s="144" t="s">
        <v>112</v>
      </c>
      <c r="I14" s="147">
        <v>40</v>
      </c>
      <c r="J14" s="141"/>
      <c r="K14" s="150">
        <f t="shared" ref="K14:K17" si="7">I14*$H$2/1000</f>
        <v>37.6</v>
      </c>
      <c r="L14" s="314" t="s">
        <v>228</v>
      </c>
      <c r="M14" s="84" t="s">
        <v>44</v>
      </c>
      <c r="N14" s="84">
        <v>55</v>
      </c>
      <c r="O14" s="85">
        <f>N14/55</f>
        <v>1</v>
      </c>
      <c r="P14" s="136">
        <f t="shared" si="0"/>
        <v>51.7</v>
      </c>
      <c r="Q14" s="359" t="s">
        <v>237</v>
      </c>
      <c r="R14" s="147" t="s">
        <v>136</v>
      </c>
      <c r="S14" s="147">
        <v>30</v>
      </c>
      <c r="T14" s="148">
        <f>S14/55</f>
        <v>0.54545454545454541</v>
      </c>
      <c r="U14" s="136">
        <f>S14*$H$2/1000</f>
        <v>28.2</v>
      </c>
      <c r="V14" s="373" t="s">
        <v>174</v>
      </c>
      <c r="W14" s="140" t="s">
        <v>85</v>
      </c>
      <c r="X14" s="140">
        <v>65</v>
      </c>
      <c r="Y14" s="141"/>
      <c r="Z14" s="136">
        <f t="shared" si="5"/>
        <v>61.1</v>
      </c>
    </row>
    <row r="15" spans="1:32" s="122" customFormat="1" ht="13.95" customHeight="1" x14ac:dyDescent="0.3">
      <c r="A15" s="306"/>
      <c r="B15" s="336"/>
      <c r="C15" s="140" t="s">
        <v>135</v>
      </c>
      <c r="D15" s="149">
        <v>25</v>
      </c>
      <c r="E15" s="153">
        <f>D15/35</f>
        <v>0.7142857142857143</v>
      </c>
      <c r="F15" s="136">
        <f t="shared" si="6"/>
        <v>23.5</v>
      </c>
      <c r="G15" s="363"/>
      <c r="H15" s="147" t="s">
        <v>124</v>
      </c>
      <c r="I15" s="147">
        <v>35</v>
      </c>
      <c r="J15" s="141"/>
      <c r="K15" s="150">
        <f t="shared" si="7"/>
        <v>32.9</v>
      </c>
      <c r="L15" s="315"/>
      <c r="M15" s="90"/>
      <c r="N15" s="90"/>
      <c r="O15" s="91"/>
      <c r="P15" s="136">
        <f t="shared" si="0"/>
        <v>0</v>
      </c>
      <c r="Q15" s="360"/>
      <c r="R15" s="147" t="s">
        <v>64</v>
      </c>
      <c r="S15" s="147">
        <v>65</v>
      </c>
      <c r="T15" s="148"/>
      <c r="U15" s="136">
        <f t="shared" ref="U15" si="8">S15*$H$2/1000</f>
        <v>61.1</v>
      </c>
      <c r="V15" s="308"/>
      <c r="W15" s="140" t="s">
        <v>177</v>
      </c>
      <c r="X15" s="140">
        <v>12</v>
      </c>
      <c r="Y15" s="141"/>
      <c r="Z15" s="136">
        <f t="shared" si="5"/>
        <v>11.28</v>
      </c>
    </row>
    <row r="16" spans="1:32" s="122" customFormat="1" ht="13.95" customHeight="1" x14ac:dyDescent="0.3">
      <c r="A16" s="306"/>
      <c r="B16" s="336"/>
      <c r="C16" s="140" t="s">
        <v>67</v>
      </c>
      <c r="D16" s="140">
        <v>20</v>
      </c>
      <c r="E16" s="153"/>
      <c r="F16" s="136">
        <f t="shared" si="6"/>
        <v>18.8</v>
      </c>
      <c r="G16" s="363"/>
      <c r="H16" s="148" t="s">
        <v>140</v>
      </c>
      <c r="I16" s="147">
        <v>5</v>
      </c>
      <c r="J16" s="164"/>
      <c r="K16" s="150">
        <f t="shared" si="7"/>
        <v>4.7</v>
      </c>
      <c r="L16" s="315"/>
      <c r="M16" s="90"/>
      <c r="N16" s="90"/>
      <c r="O16" s="91"/>
      <c r="P16" s="136">
        <f t="shared" si="0"/>
        <v>0</v>
      </c>
      <c r="Q16" s="360"/>
      <c r="R16" s="147" t="s">
        <v>160</v>
      </c>
      <c r="S16" s="134">
        <v>0.6</v>
      </c>
      <c r="T16" s="153"/>
      <c r="U16" s="136">
        <f t="shared" ref="U16" si="9">S16*$H$2/1000</f>
        <v>0.56399999999999995</v>
      </c>
      <c r="V16" s="308"/>
      <c r="W16" s="140" t="s">
        <v>178</v>
      </c>
      <c r="X16" s="140">
        <v>5</v>
      </c>
      <c r="Y16" s="141">
        <f>X16/15</f>
        <v>0.33333333333333331</v>
      </c>
      <c r="Z16" s="136">
        <f t="shared" si="5"/>
        <v>4.7</v>
      </c>
    </row>
    <row r="17" spans="1:26" s="122" customFormat="1" ht="13.95" customHeight="1" x14ac:dyDescent="0.3">
      <c r="A17" s="306"/>
      <c r="B17" s="336"/>
      <c r="C17" s="140" t="s">
        <v>87</v>
      </c>
      <c r="D17" s="149">
        <v>5</v>
      </c>
      <c r="E17" s="153">
        <f>D17/35</f>
        <v>0.14285714285714285</v>
      </c>
      <c r="F17" s="136">
        <f t="shared" si="6"/>
        <v>4.7</v>
      </c>
      <c r="G17" s="363"/>
      <c r="H17" s="149" t="s">
        <v>67</v>
      </c>
      <c r="I17" s="140">
        <v>5</v>
      </c>
      <c r="J17" s="149"/>
      <c r="K17" s="165">
        <f t="shared" si="7"/>
        <v>4.7</v>
      </c>
      <c r="L17" s="315"/>
      <c r="M17" s="90"/>
      <c r="N17" s="90"/>
      <c r="O17" s="91"/>
      <c r="P17" s="136">
        <f t="shared" si="0"/>
        <v>0</v>
      </c>
      <c r="Q17" s="360"/>
      <c r="R17" s="147"/>
      <c r="S17" s="134"/>
      <c r="T17" s="153"/>
      <c r="U17" s="136"/>
      <c r="V17" s="308"/>
      <c r="W17" s="140" t="s">
        <v>67</v>
      </c>
      <c r="X17" s="140">
        <v>5</v>
      </c>
      <c r="Y17" s="141"/>
      <c r="Z17" s="136">
        <f t="shared" si="5"/>
        <v>4.7</v>
      </c>
    </row>
    <row r="18" spans="1:26" s="122" customFormat="1" ht="13.95" customHeight="1" x14ac:dyDescent="0.3">
      <c r="A18" s="306"/>
      <c r="B18" s="336"/>
      <c r="C18" s="140"/>
      <c r="D18" s="140"/>
      <c r="E18" s="153"/>
      <c r="F18" s="136"/>
      <c r="G18" s="363"/>
      <c r="H18" s="140"/>
      <c r="I18" s="140"/>
      <c r="J18" s="142"/>
      <c r="K18" s="150"/>
      <c r="L18" s="315"/>
      <c r="M18" s="84"/>
      <c r="N18" s="84"/>
      <c r="O18" s="85"/>
      <c r="P18" s="136">
        <f t="shared" si="0"/>
        <v>0</v>
      </c>
      <c r="Q18" s="360"/>
      <c r="R18" s="147"/>
      <c r="S18" s="134"/>
      <c r="T18" s="153"/>
      <c r="U18" s="136"/>
      <c r="V18" s="308"/>
      <c r="W18" s="140"/>
      <c r="X18" s="140"/>
      <c r="Y18" s="141"/>
      <c r="Z18" s="136"/>
    </row>
    <row r="19" spans="1:26" s="122" customFormat="1" ht="13.95" customHeight="1" x14ac:dyDescent="0.3">
      <c r="A19" s="307"/>
      <c r="B19" s="336"/>
      <c r="C19" s="140"/>
      <c r="D19" s="140"/>
      <c r="E19" s="153"/>
      <c r="F19" s="136"/>
      <c r="G19" s="364"/>
      <c r="H19" s="140"/>
      <c r="I19" s="140"/>
      <c r="J19" s="153"/>
      <c r="K19" s="136"/>
      <c r="L19" s="316"/>
      <c r="M19" s="84"/>
      <c r="N19" s="84"/>
      <c r="O19" s="85"/>
      <c r="P19" s="136">
        <f t="shared" si="0"/>
        <v>0</v>
      </c>
      <c r="Q19" s="361"/>
      <c r="R19" s="140"/>
      <c r="S19" s="140"/>
      <c r="T19" s="141"/>
      <c r="U19" s="136"/>
      <c r="V19" s="308"/>
      <c r="W19" s="142"/>
      <c r="X19" s="142"/>
      <c r="Y19" s="142"/>
      <c r="Z19" s="136"/>
    </row>
    <row r="20" spans="1:26" s="122" customFormat="1" ht="16.2" customHeight="1" x14ac:dyDescent="0.3">
      <c r="A20" s="328" t="s">
        <v>75</v>
      </c>
      <c r="B20" s="308" t="s">
        <v>61</v>
      </c>
      <c r="C20" s="154" t="s">
        <v>61</v>
      </c>
      <c r="D20" s="140">
        <v>70</v>
      </c>
      <c r="E20" s="141"/>
      <c r="F20" s="82">
        <f t="shared" ref="F20:F23" si="10">D20*$H$2/1000</f>
        <v>65.8</v>
      </c>
      <c r="G20" s="314" t="s">
        <v>188</v>
      </c>
      <c r="H20" s="92" t="s">
        <v>197</v>
      </c>
      <c r="I20" s="131">
        <v>70</v>
      </c>
      <c r="J20" s="83"/>
      <c r="K20" s="136">
        <f t="shared" ref="K20:K21" si="11">I20*$H$2/1000</f>
        <v>65.8</v>
      </c>
      <c r="L20" s="298"/>
      <c r="M20" s="154"/>
      <c r="N20" s="140"/>
      <c r="O20" s="141"/>
      <c r="P20" s="82"/>
      <c r="Q20" s="298" t="s">
        <v>61</v>
      </c>
      <c r="R20" s="154" t="s">
        <v>61</v>
      </c>
      <c r="S20" s="140">
        <v>70</v>
      </c>
      <c r="T20" s="141"/>
      <c r="U20" s="82">
        <f t="shared" ref="U20:U23" si="12">S20*$H$2/1000</f>
        <v>65.8</v>
      </c>
      <c r="V20" s="314" t="s">
        <v>188</v>
      </c>
      <c r="W20" s="92" t="s">
        <v>197</v>
      </c>
      <c r="X20" s="131">
        <v>70</v>
      </c>
      <c r="Y20" s="83"/>
      <c r="Z20" s="136">
        <f t="shared" ref="Z20:Z21" si="13">X20*$H$2/1000</f>
        <v>65.8</v>
      </c>
    </row>
    <row r="21" spans="1:26" s="122" customFormat="1" ht="13.95" customHeight="1" x14ac:dyDescent="0.3">
      <c r="A21" s="329"/>
      <c r="B21" s="308"/>
      <c r="C21" s="140"/>
      <c r="D21" s="140"/>
      <c r="E21" s="141"/>
      <c r="F21" s="82">
        <f t="shared" si="10"/>
        <v>0</v>
      </c>
      <c r="G21" s="315"/>
      <c r="H21" s="131"/>
      <c r="I21" s="131"/>
      <c r="J21" s="83"/>
      <c r="K21" s="136">
        <f t="shared" si="11"/>
        <v>0</v>
      </c>
      <c r="L21" s="299"/>
      <c r="M21" s="140"/>
      <c r="N21" s="140"/>
      <c r="O21" s="141"/>
      <c r="P21" s="82"/>
      <c r="Q21" s="299"/>
      <c r="R21" s="140"/>
      <c r="S21" s="140"/>
      <c r="T21" s="141"/>
      <c r="U21" s="82">
        <f t="shared" si="12"/>
        <v>0</v>
      </c>
      <c r="V21" s="315"/>
      <c r="W21" s="131"/>
      <c r="X21" s="131"/>
      <c r="Y21" s="83"/>
      <c r="Z21" s="136">
        <f t="shared" si="13"/>
        <v>0</v>
      </c>
    </row>
    <row r="22" spans="1:26" s="122" customFormat="1" ht="13.95" customHeight="1" x14ac:dyDescent="0.3">
      <c r="A22" s="329"/>
      <c r="B22" s="308"/>
      <c r="C22" s="140"/>
      <c r="D22" s="140"/>
      <c r="E22" s="141"/>
      <c r="F22" s="82">
        <f t="shared" si="10"/>
        <v>0</v>
      </c>
      <c r="G22" s="315"/>
      <c r="H22" s="131"/>
      <c r="I22" s="131"/>
      <c r="J22" s="83"/>
      <c r="K22" s="136">
        <f t="shared" ref="K22:K23" si="14">I22*382/1000</f>
        <v>0</v>
      </c>
      <c r="L22" s="299"/>
      <c r="M22" s="140"/>
      <c r="N22" s="140"/>
      <c r="O22" s="141"/>
      <c r="P22" s="82"/>
      <c r="Q22" s="299"/>
      <c r="R22" s="140"/>
      <c r="S22" s="140"/>
      <c r="T22" s="141"/>
      <c r="U22" s="82">
        <f t="shared" si="12"/>
        <v>0</v>
      </c>
      <c r="V22" s="315"/>
      <c r="W22" s="131"/>
      <c r="X22" s="131"/>
      <c r="Y22" s="83"/>
      <c r="Z22" s="136">
        <f t="shared" ref="Z22:Z23" si="15">X22*382/1000</f>
        <v>0</v>
      </c>
    </row>
    <row r="23" spans="1:26" s="122" customFormat="1" ht="13.95" customHeight="1" x14ac:dyDescent="0.3">
      <c r="A23" s="330"/>
      <c r="B23" s="308"/>
      <c r="C23" s="140"/>
      <c r="D23" s="140"/>
      <c r="E23" s="141"/>
      <c r="F23" s="82">
        <f t="shared" si="10"/>
        <v>0</v>
      </c>
      <c r="G23" s="316"/>
      <c r="H23" s="131"/>
      <c r="I23" s="131"/>
      <c r="J23" s="83"/>
      <c r="K23" s="136">
        <f t="shared" si="14"/>
        <v>0</v>
      </c>
      <c r="L23" s="300"/>
      <c r="M23" s="140"/>
      <c r="N23" s="140"/>
      <c r="O23" s="141"/>
      <c r="P23" s="82"/>
      <c r="Q23" s="300"/>
      <c r="R23" s="140"/>
      <c r="S23" s="140"/>
      <c r="T23" s="141"/>
      <c r="U23" s="82">
        <f t="shared" si="12"/>
        <v>0</v>
      </c>
      <c r="V23" s="316"/>
      <c r="W23" s="131"/>
      <c r="X23" s="131"/>
      <c r="Y23" s="83"/>
      <c r="Z23" s="136">
        <f t="shared" si="15"/>
        <v>0</v>
      </c>
    </row>
    <row r="24" spans="1:26" s="122" customFormat="1" ht="13.95" customHeight="1" x14ac:dyDescent="0.3">
      <c r="A24" s="365" t="s">
        <v>58</v>
      </c>
      <c r="B24" s="376" t="s">
        <v>172</v>
      </c>
      <c r="C24" s="144" t="s">
        <v>184</v>
      </c>
      <c r="D24" s="147">
        <v>0.6</v>
      </c>
      <c r="E24" s="148"/>
      <c r="F24" s="179">
        <f t="shared" ref="F24:F25" si="16">D24*$H$2/1000</f>
        <v>0.56399999999999995</v>
      </c>
      <c r="G24" s="298" t="s">
        <v>130</v>
      </c>
      <c r="H24" s="147" t="s">
        <v>110</v>
      </c>
      <c r="I24" s="147">
        <v>0.6</v>
      </c>
      <c r="J24" s="148"/>
      <c r="K24" s="136">
        <f t="shared" si="2"/>
        <v>0.56399999999999995</v>
      </c>
      <c r="L24" s="314"/>
      <c r="M24" s="89"/>
      <c r="N24" s="89"/>
      <c r="O24" s="86"/>
      <c r="P24" s="82"/>
      <c r="Q24" s="298" t="s">
        <v>198</v>
      </c>
      <c r="R24" s="144" t="s">
        <v>199</v>
      </c>
      <c r="S24" s="147">
        <v>10</v>
      </c>
      <c r="T24" s="148"/>
      <c r="U24" s="82">
        <f t="shared" ref="U24:U26" si="17">S24*$H$2/1000</f>
        <v>9.4</v>
      </c>
      <c r="V24" s="298" t="s">
        <v>157</v>
      </c>
      <c r="W24" s="144" t="s">
        <v>88</v>
      </c>
      <c r="X24" s="147">
        <v>25</v>
      </c>
      <c r="Y24" s="148"/>
      <c r="Z24" s="82">
        <f t="shared" ref="Z24:Z26" si="18">X24*$H$2/1000</f>
        <v>23.5</v>
      </c>
    </row>
    <row r="25" spans="1:26" s="122" customFormat="1" ht="13.95" customHeight="1" x14ac:dyDescent="0.3">
      <c r="A25" s="366"/>
      <c r="B25" s="377"/>
      <c r="C25" s="144" t="s">
        <v>214</v>
      </c>
      <c r="D25" s="147">
        <v>5</v>
      </c>
      <c r="E25" s="148"/>
      <c r="F25" s="179">
        <f t="shared" si="16"/>
        <v>4.7</v>
      </c>
      <c r="G25" s="299"/>
      <c r="H25" s="147" t="s">
        <v>44</v>
      </c>
      <c r="I25" s="147">
        <v>5</v>
      </c>
      <c r="J25" s="148"/>
      <c r="K25" s="136">
        <f t="shared" si="2"/>
        <v>4.7</v>
      </c>
      <c r="L25" s="315"/>
      <c r="M25" s="89"/>
      <c r="N25" s="89"/>
      <c r="O25" s="86"/>
      <c r="P25" s="82"/>
      <c r="Q25" s="299"/>
      <c r="R25" s="144" t="s">
        <v>66</v>
      </c>
      <c r="S25" s="147">
        <v>35</v>
      </c>
      <c r="T25" s="148"/>
      <c r="U25" s="82">
        <f t="shared" si="17"/>
        <v>32.9</v>
      </c>
      <c r="V25" s="299"/>
      <c r="W25" s="144" t="s">
        <v>173</v>
      </c>
      <c r="X25" s="147">
        <v>0.6</v>
      </c>
      <c r="Y25" s="148"/>
      <c r="Z25" s="82">
        <f t="shared" si="18"/>
        <v>0.56399999999999995</v>
      </c>
    </row>
    <row r="26" spans="1:26" s="122" customFormat="1" ht="13.95" customHeight="1" x14ac:dyDescent="0.3">
      <c r="A26" s="366"/>
      <c r="B26" s="377"/>
      <c r="C26" s="149"/>
      <c r="D26" s="147"/>
      <c r="E26" s="148"/>
      <c r="F26" s="179"/>
      <c r="G26" s="299"/>
      <c r="H26" s="147"/>
      <c r="I26" s="147"/>
      <c r="J26" s="148"/>
      <c r="K26" s="136"/>
      <c r="L26" s="315"/>
      <c r="M26" s="89"/>
      <c r="N26" s="89"/>
      <c r="O26" s="86"/>
      <c r="P26" s="62"/>
      <c r="Q26" s="299"/>
      <c r="R26" s="149" t="s">
        <v>119</v>
      </c>
      <c r="S26" s="147">
        <v>5</v>
      </c>
      <c r="T26" s="148"/>
      <c r="U26" s="82">
        <f t="shared" si="17"/>
        <v>4.7</v>
      </c>
      <c r="V26" s="299"/>
      <c r="W26" s="149" t="s">
        <v>44</v>
      </c>
      <c r="X26" s="147">
        <v>5</v>
      </c>
      <c r="Y26" s="148"/>
      <c r="Z26" s="82">
        <f t="shared" si="18"/>
        <v>4.7</v>
      </c>
    </row>
    <row r="27" spans="1:26" s="122" customFormat="1" ht="13.95" customHeight="1" x14ac:dyDescent="0.3">
      <c r="A27" s="366"/>
      <c r="B27" s="377"/>
      <c r="C27" s="147"/>
      <c r="D27" s="147"/>
      <c r="E27" s="148"/>
      <c r="F27" s="179"/>
      <c r="G27" s="299"/>
      <c r="H27" s="147"/>
      <c r="I27" s="134"/>
      <c r="J27" s="153"/>
      <c r="K27" s="150"/>
      <c r="L27" s="315"/>
      <c r="M27" s="89"/>
      <c r="N27" s="89"/>
      <c r="O27" s="86"/>
      <c r="P27" s="78"/>
      <c r="Q27" s="299"/>
      <c r="R27" s="147"/>
      <c r="S27" s="147"/>
      <c r="T27" s="148"/>
      <c r="U27" s="136"/>
      <c r="V27" s="299"/>
      <c r="W27" s="147"/>
      <c r="X27" s="147"/>
      <c r="Y27" s="148"/>
      <c r="Z27" s="136"/>
    </row>
    <row r="28" spans="1:26" s="122" customFormat="1" ht="13.95" customHeight="1" x14ac:dyDescent="0.3">
      <c r="A28" s="367"/>
      <c r="B28" s="378"/>
      <c r="C28" s="147"/>
      <c r="D28" s="147"/>
      <c r="E28" s="148"/>
      <c r="F28" s="179"/>
      <c r="G28" s="300"/>
      <c r="H28" s="147"/>
      <c r="I28" s="134"/>
      <c r="J28" s="153"/>
      <c r="K28" s="166"/>
      <c r="L28" s="316"/>
      <c r="M28" s="89"/>
      <c r="N28" s="89"/>
      <c r="O28" s="86"/>
      <c r="P28" s="78"/>
      <c r="Q28" s="300"/>
      <c r="R28" s="147"/>
      <c r="S28" s="147"/>
      <c r="T28" s="148"/>
      <c r="U28" s="136"/>
      <c r="V28" s="300"/>
      <c r="W28" s="147"/>
      <c r="X28" s="147"/>
      <c r="Y28" s="148"/>
      <c r="Z28" s="136"/>
    </row>
    <row r="29" spans="1:26" s="122" customFormat="1" ht="16.2" customHeight="1" x14ac:dyDescent="0.25">
      <c r="A29" s="346" t="s">
        <v>4</v>
      </c>
      <c r="B29" s="347"/>
      <c r="C29" s="21"/>
      <c r="D29" s="118"/>
      <c r="E29" s="58"/>
      <c r="F29" s="11"/>
      <c r="G29" s="124" t="s">
        <v>4</v>
      </c>
      <c r="H29" s="21"/>
      <c r="I29" s="21"/>
      <c r="J29" s="26"/>
      <c r="K29" s="11"/>
      <c r="L29" s="119" t="s">
        <v>4</v>
      </c>
      <c r="M29" s="21">
        <v>1</v>
      </c>
      <c r="N29" s="21"/>
      <c r="O29" s="26"/>
      <c r="P29" s="11"/>
      <c r="Q29" s="124" t="s">
        <v>4</v>
      </c>
      <c r="R29" s="21"/>
      <c r="S29" s="21"/>
      <c r="T29" s="26"/>
      <c r="U29" s="11"/>
      <c r="V29" s="119" t="s">
        <v>4</v>
      </c>
      <c r="W29" s="21"/>
      <c r="X29" s="21"/>
      <c r="Y29" s="26"/>
      <c r="Z29" s="47"/>
    </row>
    <row r="30" spans="1:26" s="122" customFormat="1" ht="16.95" customHeight="1" thickBot="1" x14ac:dyDescent="0.3">
      <c r="A30" s="348" t="s">
        <v>1</v>
      </c>
      <c r="B30" s="349"/>
      <c r="C30" s="120"/>
      <c r="D30" s="22"/>
      <c r="E30" s="59"/>
      <c r="F30" s="12"/>
      <c r="G30" s="60" t="s">
        <v>1</v>
      </c>
      <c r="H30" s="120"/>
      <c r="I30" s="22"/>
      <c r="J30" s="27"/>
      <c r="K30" s="12"/>
      <c r="L30" s="73" t="s">
        <v>5</v>
      </c>
      <c r="M30" s="120"/>
      <c r="N30" s="22"/>
      <c r="O30" s="27"/>
      <c r="P30" s="12"/>
      <c r="Q30" s="60" t="s">
        <v>1</v>
      </c>
      <c r="R30" s="120" t="s">
        <v>336</v>
      </c>
      <c r="S30" s="22"/>
      <c r="T30" s="27"/>
      <c r="U30" s="12"/>
      <c r="V30" s="73" t="s">
        <v>5</v>
      </c>
      <c r="W30" s="120" t="s">
        <v>337</v>
      </c>
      <c r="X30" s="22"/>
      <c r="Y30" s="27"/>
      <c r="Z30" s="48"/>
    </row>
    <row r="31" spans="1:26" s="122" customFormat="1" ht="16.2" customHeight="1" x14ac:dyDescent="0.3">
      <c r="A31" s="350" t="s">
        <v>6</v>
      </c>
      <c r="B31" s="368" t="s">
        <v>7</v>
      </c>
      <c r="C31" s="369"/>
      <c r="D31" s="18"/>
      <c r="E31" s="18"/>
      <c r="F31" s="18"/>
      <c r="G31" s="368" t="s">
        <v>40</v>
      </c>
      <c r="H31" s="369"/>
      <c r="I31" s="18"/>
      <c r="J31" s="18"/>
      <c r="K31" s="18"/>
      <c r="L31" s="368" t="s">
        <v>37</v>
      </c>
      <c r="M31" s="369"/>
      <c r="N31" s="18"/>
      <c r="O31" s="18"/>
      <c r="P31" s="18"/>
      <c r="Q31" s="368" t="s">
        <v>7</v>
      </c>
      <c r="R31" s="369"/>
      <c r="S31" s="18"/>
      <c r="T31" s="35"/>
      <c r="U31" s="36"/>
      <c r="V31" s="368" t="s">
        <v>37</v>
      </c>
      <c r="W31" s="369"/>
      <c r="X31" s="18"/>
      <c r="Y31" s="35"/>
      <c r="Z31" s="36"/>
    </row>
    <row r="32" spans="1:26" s="122" customFormat="1" ht="13.95" customHeight="1" x14ac:dyDescent="0.3">
      <c r="A32" s="351"/>
      <c r="B32" s="347" t="s">
        <v>24</v>
      </c>
      <c r="C32" s="347"/>
      <c r="D32" s="206">
        <v>5.5</v>
      </c>
      <c r="E32" s="7"/>
      <c r="F32" s="117"/>
      <c r="G32" s="347" t="s">
        <v>41</v>
      </c>
      <c r="H32" s="347"/>
      <c r="I32" s="7">
        <v>5.5</v>
      </c>
      <c r="J32" s="7"/>
      <c r="K32" s="117"/>
      <c r="L32" s="347" t="s">
        <v>42</v>
      </c>
      <c r="M32" s="347"/>
      <c r="N32" s="7">
        <v>5.5</v>
      </c>
      <c r="O32" s="7"/>
      <c r="P32" s="117"/>
      <c r="Q32" s="347" t="s">
        <v>24</v>
      </c>
      <c r="R32" s="347"/>
      <c r="S32" s="7">
        <v>5.5</v>
      </c>
      <c r="T32" s="29"/>
      <c r="U32" s="11"/>
      <c r="V32" s="347" t="s">
        <v>24</v>
      </c>
      <c r="W32" s="347"/>
      <c r="X32" s="206">
        <v>5.5</v>
      </c>
      <c r="Y32" s="29"/>
      <c r="Z32" s="11"/>
    </row>
    <row r="33" spans="1:26" s="122" customFormat="1" ht="13.95" customHeight="1" x14ac:dyDescent="0.3">
      <c r="A33" s="351"/>
      <c r="B33" s="347" t="s">
        <v>25</v>
      </c>
      <c r="C33" s="347"/>
      <c r="D33" s="19">
        <f>SUM(E6:E20)</f>
        <v>3.1428571428571428</v>
      </c>
      <c r="E33" s="19"/>
      <c r="F33" s="117"/>
      <c r="G33" s="347" t="s">
        <v>25</v>
      </c>
      <c r="H33" s="347"/>
      <c r="I33" s="19">
        <f>SUM(J6:J20)</f>
        <v>2.5714285714285716</v>
      </c>
      <c r="J33" s="19"/>
      <c r="K33" s="117"/>
      <c r="L33" s="347" t="s">
        <v>25</v>
      </c>
      <c r="M33" s="347"/>
      <c r="N33" s="19">
        <f>SUM(O6:O19)</f>
        <v>2.5714285714285712</v>
      </c>
      <c r="O33" s="19"/>
      <c r="P33" s="117"/>
      <c r="Q33" s="347" t="s">
        <v>25</v>
      </c>
      <c r="R33" s="347"/>
      <c r="S33" s="19">
        <f>SUM(T6:T19)</f>
        <v>2.831168831168831</v>
      </c>
      <c r="T33" s="30"/>
      <c r="U33" s="11"/>
      <c r="V33" s="347" t="s">
        <v>25</v>
      </c>
      <c r="W33" s="347"/>
      <c r="X33" s="19">
        <f>SUM(Y6:Y19)</f>
        <v>2.5208333333333335</v>
      </c>
      <c r="Y33" s="30"/>
      <c r="Z33" s="11"/>
    </row>
    <row r="34" spans="1:26" s="122" customFormat="1" ht="13.95" customHeight="1" x14ac:dyDescent="0.3">
      <c r="A34" s="351"/>
      <c r="B34" s="347" t="s">
        <v>29</v>
      </c>
      <c r="C34" s="347"/>
      <c r="D34" s="19">
        <v>1.4</v>
      </c>
      <c r="E34" s="19"/>
      <c r="F34" s="117"/>
      <c r="G34" s="347" t="s">
        <v>29</v>
      </c>
      <c r="H34" s="347"/>
      <c r="I34" s="19">
        <v>1.6</v>
      </c>
      <c r="J34" s="19"/>
      <c r="K34" s="117"/>
      <c r="L34" s="347" t="s">
        <v>29</v>
      </c>
      <c r="M34" s="347"/>
      <c r="N34" s="19">
        <v>1.75</v>
      </c>
      <c r="O34" s="19"/>
      <c r="P34" s="117"/>
      <c r="Q34" s="347" t="s">
        <v>29</v>
      </c>
      <c r="R34" s="347"/>
      <c r="S34" s="19">
        <v>1.8</v>
      </c>
      <c r="T34" s="30"/>
      <c r="U34" s="11"/>
      <c r="V34" s="347" t="s">
        <v>29</v>
      </c>
      <c r="W34" s="347"/>
      <c r="X34" s="19">
        <v>2.2000000000000002</v>
      </c>
      <c r="Y34" s="30"/>
      <c r="Z34" s="11"/>
    </row>
    <row r="35" spans="1:26" s="122" customFormat="1" ht="13.8" x14ac:dyDescent="0.25">
      <c r="A35" s="352"/>
      <c r="B35" s="337" t="s">
        <v>26</v>
      </c>
      <c r="C35" s="337"/>
      <c r="D35" s="24"/>
      <c r="E35" s="24"/>
      <c r="F35" s="72"/>
      <c r="G35" s="337" t="s">
        <v>26</v>
      </c>
      <c r="H35" s="337"/>
      <c r="I35" s="24"/>
      <c r="J35" s="24"/>
      <c r="K35" s="72"/>
      <c r="L35" s="337" t="s">
        <v>26</v>
      </c>
      <c r="M35" s="337"/>
      <c r="N35" s="24">
        <v>1</v>
      </c>
      <c r="O35" s="24"/>
      <c r="P35" s="72"/>
      <c r="Q35" s="337" t="s">
        <v>26</v>
      </c>
      <c r="R35" s="337"/>
      <c r="S35" s="24"/>
      <c r="T35" s="53"/>
      <c r="U35" s="49"/>
      <c r="V35" s="337" t="s">
        <v>26</v>
      </c>
      <c r="W35" s="337"/>
      <c r="X35" s="24"/>
      <c r="Y35" s="53"/>
      <c r="Z35" s="49"/>
    </row>
    <row r="36" spans="1:26" s="122" customFormat="1" ht="13.95" customHeight="1" x14ac:dyDescent="0.3">
      <c r="A36" s="352"/>
      <c r="B36" s="370" t="s">
        <v>11</v>
      </c>
      <c r="C36" s="371"/>
      <c r="D36" s="20"/>
      <c r="E36" s="20"/>
      <c r="F36" s="72"/>
      <c r="G36" s="370" t="s">
        <v>11</v>
      </c>
      <c r="H36" s="371"/>
      <c r="I36" s="20"/>
      <c r="J36" s="20"/>
      <c r="K36" s="72"/>
      <c r="L36" s="370" t="s">
        <v>11</v>
      </c>
      <c r="M36" s="371"/>
      <c r="N36" s="20"/>
      <c r="O36" s="20"/>
      <c r="P36" s="72"/>
      <c r="Q36" s="370" t="s">
        <v>11</v>
      </c>
      <c r="R36" s="371"/>
      <c r="S36" s="20">
        <v>1</v>
      </c>
      <c r="T36" s="31"/>
      <c r="U36" s="41"/>
      <c r="V36" s="370" t="s">
        <v>11</v>
      </c>
      <c r="W36" s="371"/>
      <c r="X36" s="20"/>
      <c r="Y36" s="31"/>
      <c r="Z36" s="41"/>
    </row>
    <row r="37" spans="1:26" s="122" customFormat="1" ht="13.95" customHeight="1" x14ac:dyDescent="0.3">
      <c r="A37" s="352"/>
      <c r="B37" s="370" t="s">
        <v>12</v>
      </c>
      <c r="C37" s="371"/>
      <c r="D37" s="20">
        <v>2.5</v>
      </c>
      <c r="E37" s="20"/>
      <c r="F37" s="72"/>
      <c r="G37" s="370" t="s">
        <v>12</v>
      </c>
      <c r="H37" s="371"/>
      <c r="I37" s="20">
        <v>2.5</v>
      </c>
      <c r="J37" s="20"/>
      <c r="K37" s="72"/>
      <c r="L37" s="370" t="s">
        <v>36</v>
      </c>
      <c r="M37" s="371"/>
      <c r="N37" s="20">
        <v>2.5</v>
      </c>
      <c r="O37" s="20"/>
      <c r="P37" s="72"/>
      <c r="Q37" s="370" t="s">
        <v>12</v>
      </c>
      <c r="R37" s="371"/>
      <c r="S37" s="20">
        <v>2.5</v>
      </c>
      <c r="T37" s="31"/>
      <c r="U37" s="41"/>
      <c r="V37" s="370" t="s">
        <v>36</v>
      </c>
      <c r="W37" s="371"/>
      <c r="X37" s="20">
        <v>2.5</v>
      </c>
      <c r="Y37" s="31"/>
      <c r="Z37" s="41"/>
    </row>
    <row r="38" spans="1:26" s="122" customFormat="1" ht="22.8" thickBot="1" x14ac:dyDescent="0.35">
      <c r="A38" s="353"/>
      <c r="B38" s="372" t="s">
        <v>27</v>
      </c>
      <c r="C38" s="372"/>
      <c r="D38" s="32">
        <f>D32*70+D33*75+D34*25+D35*60+D36*120+D37*45</f>
        <v>768.21428571428578</v>
      </c>
      <c r="E38" s="32"/>
      <c r="F38" s="68"/>
      <c r="G38" s="372" t="s">
        <v>27</v>
      </c>
      <c r="H38" s="372"/>
      <c r="I38" s="32">
        <f>I32*70+I33*75+I34*25+I35*60+I36*120+I37*45</f>
        <v>730.35714285714289</v>
      </c>
      <c r="J38" s="32"/>
      <c r="K38" s="68"/>
      <c r="L38" s="372" t="s">
        <v>38</v>
      </c>
      <c r="M38" s="372"/>
      <c r="N38" s="32">
        <f>N32*70+N33*75+N34*25+N35*60+N36*120+N37*45</f>
        <v>794.10714285714289</v>
      </c>
      <c r="O38" s="32"/>
      <c r="P38" s="68"/>
      <c r="Q38" s="372" t="s">
        <v>38</v>
      </c>
      <c r="R38" s="372"/>
      <c r="S38" s="32">
        <f>S32*70+S33*75+S34*25+S35*60+S36*120+S37*45</f>
        <v>874.83766233766232</v>
      </c>
      <c r="T38" s="32"/>
      <c r="U38" s="12"/>
      <c r="V38" s="372" t="s">
        <v>38</v>
      </c>
      <c r="W38" s="372"/>
      <c r="X38" s="32">
        <f>X32*70+X33*75+X34*25+X35*60+X36*120+X37*45</f>
        <v>741.5625</v>
      </c>
      <c r="Y38" s="34"/>
      <c r="Z38" s="12"/>
    </row>
    <row r="39" spans="1:26" s="15" customFormat="1" x14ac:dyDescent="0.3">
      <c r="B39" s="15" t="s">
        <v>2</v>
      </c>
      <c r="I39" s="15" t="s">
        <v>10</v>
      </c>
      <c r="S39" s="15" t="s">
        <v>3</v>
      </c>
    </row>
    <row r="40" spans="1:26" s="123" customFormat="1" ht="13.8" x14ac:dyDescent="0.3">
      <c r="A40" s="341" t="s">
        <v>34</v>
      </c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</row>
    <row r="41" spans="1:26" s="123" customFormat="1" ht="19.8" x14ac:dyDescent="0.3">
      <c r="A41" s="74" t="s">
        <v>9</v>
      </c>
      <c r="Q41" s="33" t="s">
        <v>13</v>
      </c>
      <c r="R41" s="42"/>
      <c r="S41" s="42"/>
      <c r="T41" s="42"/>
      <c r="U41" s="42"/>
      <c r="V41" s="42"/>
      <c r="W41" s="42"/>
      <c r="X41" s="42"/>
      <c r="Y41" s="42"/>
    </row>
    <row r="42" spans="1:26" s="122" customFormat="1" ht="13.8" x14ac:dyDescent="0.3">
      <c r="A42" s="342" t="s">
        <v>8</v>
      </c>
      <c r="B42" s="342"/>
      <c r="C42" s="342"/>
      <c r="D42" s="342"/>
      <c r="E42" s="342"/>
      <c r="F42" s="342"/>
      <c r="G42" s="342"/>
      <c r="H42" s="342"/>
      <c r="I42" s="342"/>
      <c r="J42" s="342"/>
      <c r="K42" s="342"/>
      <c r="L42" s="342"/>
      <c r="M42" s="342"/>
      <c r="N42" s="342"/>
      <c r="O42" s="342"/>
      <c r="P42" s="342"/>
    </row>
  </sheetData>
  <mergeCells count="82">
    <mergeCell ref="A42:P42"/>
    <mergeCell ref="B37:C37"/>
    <mergeCell ref="G37:H37"/>
    <mergeCell ref="L37:M37"/>
    <mergeCell ref="V5:V6"/>
    <mergeCell ref="V7:V13"/>
    <mergeCell ref="V14:V19"/>
    <mergeCell ref="V20:V23"/>
    <mergeCell ref="V24:V28"/>
    <mergeCell ref="B5:B6"/>
    <mergeCell ref="B7:B13"/>
    <mergeCell ref="B14:B19"/>
    <mergeCell ref="B20:B23"/>
    <mergeCell ref="B24:B28"/>
    <mergeCell ref="G38:H38"/>
    <mergeCell ref="L38:M38"/>
    <mergeCell ref="Q38:R38"/>
    <mergeCell ref="V38:W38"/>
    <mergeCell ref="A40:P40"/>
    <mergeCell ref="L36:M36"/>
    <mergeCell ref="Q36:R36"/>
    <mergeCell ref="V36:W36"/>
    <mergeCell ref="Q37:R37"/>
    <mergeCell ref="V37:W37"/>
    <mergeCell ref="L34:M34"/>
    <mergeCell ref="Q34:R34"/>
    <mergeCell ref="V34:W34"/>
    <mergeCell ref="L35:M35"/>
    <mergeCell ref="Q35:R35"/>
    <mergeCell ref="V35:W35"/>
    <mergeCell ref="Q32:R32"/>
    <mergeCell ref="V32:W32"/>
    <mergeCell ref="L31:M31"/>
    <mergeCell ref="Q33:R33"/>
    <mergeCell ref="V33:W33"/>
    <mergeCell ref="L33:M33"/>
    <mergeCell ref="Q31:R31"/>
    <mergeCell ref="V31:W31"/>
    <mergeCell ref="L32:M32"/>
    <mergeCell ref="A29:B29"/>
    <mergeCell ref="A30:B30"/>
    <mergeCell ref="A31:A38"/>
    <mergeCell ref="B31:C31"/>
    <mergeCell ref="G31:H31"/>
    <mergeCell ref="B33:C33"/>
    <mergeCell ref="G33:H33"/>
    <mergeCell ref="B35:C35"/>
    <mergeCell ref="G35:H35"/>
    <mergeCell ref="B32:C32"/>
    <mergeCell ref="G32:H32"/>
    <mergeCell ref="B34:C34"/>
    <mergeCell ref="G34:H34"/>
    <mergeCell ref="B36:C36"/>
    <mergeCell ref="G36:H36"/>
    <mergeCell ref="B38:C38"/>
    <mergeCell ref="L24:L28"/>
    <mergeCell ref="Q24:Q28"/>
    <mergeCell ref="A20:A23"/>
    <mergeCell ref="G20:G23"/>
    <mergeCell ref="L20:L23"/>
    <mergeCell ref="Q20:Q23"/>
    <mergeCell ref="A24:A28"/>
    <mergeCell ref="G24:G28"/>
    <mergeCell ref="A5:A6"/>
    <mergeCell ref="G5:G6"/>
    <mergeCell ref="L5:L13"/>
    <mergeCell ref="Q5:Q6"/>
    <mergeCell ref="L14:L19"/>
    <mergeCell ref="Q14:Q19"/>
    <mergeCell ref="A7:A13"/>
    <mergeCell ref="G7:G13"/>
    <mergeCell ref="Q7:Q13"/>
    <mergeCell ref="G14:G19"/>
    <mergeCell ref="A14:A19"/>
    <mergeCell ref="A1:P1"/>
    <mergeCell ref="A2:G2"/>
    <mergeCell ref="S2:W2"/>
    <mergeCell ref="B3:F3"/>
    <mergeCell ref="G3:K3"/>
    <mergeCell ref="L3:P3"/>
    <mergeCell ref="Q3:U3"/>
    <mergeCell ref="V3:Z3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9" orientation="landscape" r:id="rId1"/>
  <headerFooter alignWithMargins="0"/>
  <rowBreaks count="1" manualBreakCount="1">
    <brk id="3" max="16383" man="1"/>
  </rowBreaks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42"/>
  <sheetViews>
    <sheetView view="pageBreakPreview" topLeftCell="N1" zoomScale="69" zoomScaleNormal="100" zoomScaleSheetLayoutView="69" workbookViewId="0">
      <selection activeCell="W17" sqref="W17"/>
    </sheetView>
  </sheetViews>
  <sheetFormatPr defaultColWidth="8.77734375" defaultRowHeight="16.2" x14ac:dyDescent="0.3"/>
  <cols>
    <col min="1" max="1" width="4.109375" style="16" customWidth="1"/>
    <col min="2" max="2" width="6.109375" style="17" customWidth="1"/>
    <col min="3" max="3" width="19.21875" style="16" customWidth="1"/>
    <col min="4" max="4" width="8.21875" style="16" customWidth="1"/>
    <col min="5" max="5" width="4.77734375" style="16" hidden="1" customWidth="1"/>
    <col min="6" max="6" width="7.109375" style="16" customWidth="1"/>
    <col min="7" max="7" width="6.44140625" style="17" customWidth="1"/>
    <col min="8" max="8" width="15.6640625" style="16" customWidth="1"/>
    <col min="9" max="9" width="8.109375" style="16" customWidth="1"/>
    <col min="10" max="10" width="0.6640625" style="16" hidden="1" customWidth="1"/>
    <col min="11" max="11" width="6.44140625" style="16" customWidth="1"/>
    <col min="12" max="12" width="6.109375" style="17" customWidth="1"/>
    <col min="13" max="13" width="15.109375" style="16" customWidth="1"/>
    <col min="14" max="14" width="8.5546875" style="16" customWidth="1"/>
    <col min="15" max="15" width="4" style="16" hidden="1" customWidth="1"/>
    <col min="16" max="16" width="6.6640625" style="16" customWidth="1"/>
    <col min="17" max="17" width="6.88671875" style="17" customWidth="1"/>
    <col min="18" max="18" width="13.88671875" style="16" customWidth="1"/>
    <col min="19" max="19" width="6.88671875" style="16" customWidth="1"/>
    <col min="20" max="20" width="2.21875" style="16" hidden="1" customWidth="1"/>
    <col min="21" max="21" width="7" style="16" customWidth="1"/>
    <col min="22" max="22" width="8.109375" style="17" customWidth="1"/>
    <col min="23" max="23" width="13.33203125" style="16" customWidth="1"/>
    <col min="24" max="24" width="7.88671875" style="16" customWidth="1"/>
    <col min="25" max="25" width="4" style="16" hidden="1" customWidth="1"/>
    <col min="26" max="26" width="8.21875" style="16" customWidth="1"/>
    <col min="27" max="16384" width="8.77734375" style="16"/>
  </cols>
  <sheetData>
    <row r="1" spans="1:32" ht="22.2" x14ac:dyDescent="0.3">
      <c r="A1" s="293" t="s">
        <v>333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121"/>
      <c r="R1" s="121"/>
      <c r="S1" s="37" t="s">
        <v>51</v>
      </c>
      <c r="T1" s="37"/>
      <c r="U1" s="37"/>
      <c r="V1" s="37"/>
      <c r="W1" s="37"/>
      <c r="X1" s="37"/>
      <c r="Y1" s="37"/>
      <c r="Z1" s="37"/>
      <c r="AA1" s="37"/>
      <c r="AB1" s="38"/>
      <c r="AC1" s="38"/>
      <c r="AD1" s="38"/>
      <c r="AE1" s="38"/>
      <c r="AF1" s="38"/>
    </row>
    <row r="2" spans="1:32" s="43" customFormat="1" ht="18.600000000000001" customHeight="1" thickBot="1" x14ac:dyDescent="0.35">
      <c r="A2" s="294" t="s">
        <v>242</v>
      </c>
      <c r="B2" s="295"/>
      <c r="C2" s="295"/>
      <c r="D2" s="295"/>
      <c r="E2" s="295"/>
      <c r="F2" s="295"/>
      <c r="G2" s="295"/>
      <c r="H2" s="43">
        <v>900</v>
      </c>
      <c r="L2" s="15"/>
      <c r="S2" s="320" t="s">
        <v>52</v>
      </c>
      <c r="T2" s="320"/>
      <c r="U2" s="320"/>
      <c r="V2" s="320"/>
      <c r="W2" s="320"/>
      <c r="X2" s="39"/>
      <c r="Y2" s="39"/>
      <c r="Z2" s="39"/>
      <c r="AA2" s="38"/>
    </row>
    <row r="3" spans="1:32" s="45" customFormat="1" ht="14.4" customHeight="1" x14ac:dyDescent="0.25">
      <c r="A3" s="44" t="s">
        <v>0</v>
      </c>
      <c r="B3" s="321">
        <v>46279</v>
      </c>
      <c r="C3" s="322"/>
      <c r="D3" s="322"/>
      <c r="E3" s="322"/>
      <c r="F3" s="323"/>
      <c r="G3" s="321">
        <v>46280</v>
      </c>
      <c r="H3" s="322"/>
      <c r="I3" s="322"/>
      <c r="J3" s="322"/>
      <c r="K3" s="323"/>
      <c r="L3" s="321">
        <v>46281</v>
      </c>
      <c r="M3" s="322"/>
      <c r="N3" s="322"/>
      <c r="O3" s="322"/>
      <c r="P3" s="323"/>
      <c r="Q3" s="321">
        <v>46282</v>
      </c>
      <c r="R3" s="322"/>
      <c r="S3" s="322"/>
      <c r="T3" s="322"/>
      <c r="U3" s="323"/>
      <c r="V3" s="321">
        <v>46283</v>
      </c>
      <c r="W3" s="322"/>
      <c r="X3" s="322"/>
      <c r="Y3" s="322"/>
      <c r="Z3" s="323"/>
    </row>
    <row r="4" spans="1:32" s="45" customFormat="1" ht="16.2" customHeight="1" x14ac:dyDescent="0.25">
      <c r="A4" s="46" t="s">
        <v>97</v>
      </c>
      <c r="B4" s="7" t="s">
        <v>98</v>
      </c>
      <c r="C4" s="8" t="s">
        <v>99</v>
      </c>
      <c r="D4" s="118" t="s">
        <v>70</v>
      </c>
      <c r="E4" s="58"/>
      <c r="F4" s="9" t="s">
        <v>71</v>
      </c>
      <c r="G4" s="63" t="s">
        <v>55</v>
      </c>
      <c r="H4" s="8" t="s">
        <v>72</v>
      </c>
      <c r="I4" s="118" t="s">
        <v>70</v>
      </c>
      <c r="J4" s="57"/>
      <c r="K4" s="9" t="s">
        <v>71</v>
      </c>
      <c r="L4" s="10" t="s">
        <v>55</v>
      </c>
      <c r="M4" s="8" t="s">
        <v>99</v>
      </c>
      <c r="N4" s="118" t="s">
        <v>70</v>
      </c>
      <c r="O4" s="57"/>
      <c r="P4" s="9" t="s">
        <v>100</v>
      </c>
      <c r="Q4" s="10" t="s">
        <v>55</v>
      </c>
      <c r="R4" s="8" t="s">
        <v>99</v>
      </c>
      <c r="S4" s="118" t="s">
        <v>70</v>
      </c>
      <c r="T4" s="57"/>
      <c r="U4" s="9" t="s">
        <v>71</v>
      </c>
      <c r="V4" s="10" t="s">
        <v>55</v>
      </c>
      <c r="W4" s="8" t="s">
        <v>72</v>
      </c>
      <c r="X4" s="118" t="s">
        <v>70</v>
      </c>
      <c r="Y4" s="57"/>
      <c r="Z4" s="9" t="s">
        <v>71</v>
      </c>
    </row>
    <row r="5" spans="1:32" s="45" customFormat="1" ht="13.95" customHeight="1" x14ac:dyDescent="0.3">
      <c r="A5" s="379" t="s">
        <v>101</v>
      </c>
      <c r="B5" s="374" t="s">
        <v>60</v>
      </c>
      <c r="C5" s="75" t="s">
        <v>63</v>
      </c>
      <c r="D5" s="76">
        <v>110</v>
      </c>
      <c r="E5" s="77"/>
      <c r="F5" s="82">
        <f t="shared" ref="F5:F10" si="0">D5*$H$2/1000</f>
        <v>99</v>
      </c>
      <c r="G5" s="380" t="s">
        <v>65</v>
      </c>
      <c r="H5" s="79" t="s">
        <v>63</v>
      </c>
      <c r="I5" s="80">
        <v>90</v>
      </c>
      <c r="J5" s="81"/>
      <c r="K5" s="82">
        <f t="shared" ref="K5:K7" si="1">I5*$H$2/1000</f>
        <v>81</v>
      </c>
      <c r="L5" s="381" t="s">
        <v>193</v>
      </c>
      <c r="M5" s="79" t="s">
        <v>63</v>
      </c>
      <c r="N5" s="112">
        <v>100</v>
      </c>
      <c r="O5" s="130"/>
      <c r="P5" s="167">
        <f t="shared" ref="P5:P19" si="2">N5*$H$2/1000</f>
        <v>90</v>
      </c>
      <c r="Q5" s="358" t="s">
        <v>128</v>
      </c>
      <c r="R5" s="133" t="s">
        <v>63</v>
      </c>
      <c r="S5" s="140">
        <v>100</v>
      </c>
      <c r="T5" s="141"/>
      <c r="U5" s="136">
        <f t="shared" ref="U5:U13" si="3">S5*$H$2/1000</f>
        <v>90</v>
      </c>
      <c r="V5" s="358" t="s">
        <v>192</v>
      </c>
      <c r="W5" s="133" t="s">
        <v>63</v>
      </c>
      <c r="X5" s="140">
        <v>90</v>
      </c>
      <c r="Y5" s="141"/>
      <c r="Z5" s="136">
        <f t="shared" ref="Z5:Z9" si="4">X5*$H$2/1000</f>
        <v>81</v>
      </c>
    </row>
    <row r="6" spans="1:32" s="45" customFormat="1" ht="16.2" customHeight="1" x14ac:dyDescent="0.3">
      <c r="A6" s="379"/>
      <c r="B6" s="375"/>
      <c r="C6" s="131"/>
      <c r="D6" s="76"/>
      <c r="E6" s="77"/>
      <c r="F6" s="82">
        <f t="shared" si="0"/>
        <v>0</v>
      </c>
      <c r="G6" s="380"/>
      <c r="H6" s="80" t="s">
        <v>93</v>
      </c>
      <c r="I6" s="80">
        <v>10</v>
      </c>
      <c r="J6" s="81"/>
      <c r="K6" s="82">
        <f t="shared" si="1"/>
        <v>9</v>
      </c>
      <c r="L6" s="382"/>
      <c r="M6" s="201" t="s">
        <v>66</v>
      </c>
      <c r="N6" s="112">
        <v>65</v>
      </c>
      <c r="O6" s="26"/>
      <c r="P6" s="167">
        <f t="shared" si="2"/>
        <v>58.5</v>
      </c>
      <c r="Q6" s="358"/>
      <c r="R6" s="140" t="s">
        <v>129</v>
      </c>
      <c r="S6" s="140">
        <v>0.6</v>
      </c>
      <c r="T6" s="141"/>
      <c r="U6" s="136">
        <f t="shared" si="3"/>
        <v>0.54</v>
      </c>
      <c r="V6" s="358"/>
      <c r="W6" s="140" t="s">
        <v>203</v>
      </c>
      <c r="X6" s="140">
        <v>10</v>
      </c>
      <c r="Y6" s="141"/>
      <c r="Z6" s="136">
        <f t="shared" si="4"/>
        <v>9</v>
      </c>
    </row>
    <row r="7" spans="1:32" s="122" customFormat="1" ht="15" customHeight="1" x14ac:dyDescent="0.3">
      <c r="A7" s="384" t="s">
        <v>95</v>
      </c>
      <c r="B7" s="308" t="s">
        <v>202</v>
      </c>
      <c r="C7" s="147" t="s">
        <v>87</v>
      </c>
      <c r="D7" s="147">
        <v>85</v>
      </c>
      <c r="E7" s="147">
        <f>D7/35</f>
        <v>2.4285714285714284</v>
      </c>
      <c r="F7" s="136">
        <f t="shared" ref="F7:F9" si="5">D7*$H$2/1000</f>
        <v>76.5</v>
      </c>
      <c r="G7" s="386" t="s">
        <v>354</v>
      </c>
      <c r="H7" s="84" t="s">
        <v>117</v>
      </c>
      <c r="I7" s="90">
        <v>120</v>
      </c>
      <c r="J7" s="91">
        <f>I7*0.7/40</f>
        <v>2.1</v>
      </c>
      <c r="K7" s="136">
        <f t="shared" si="1"/>
        <v>108</v>
      </c>
      <c r="L7" s="382"/>
      <c r="M7" s="201" t="s">
        <v>67</v>
      </c>
      <c r="N7" s="21">
        <v>20</v>
      </c>
      <c r="O7" s="26"/>
      <c r="P7" s="167">
        <f t="shared" si="2"/>
        <v>18</v>
      </c>
      <c r="Q7" s="387" t="s">
        <v>321</v>
      </c>
      <c r="R7" s="144" t="s">
        <v>96</v>
      </c>
      <c r="S7" s="144">
        <v>85</v>
      </c>
      <c r="T7" s="145">
        <f>S7/35</f>
        <v>2.4285714285714284</v>
      </c>
      <c r="U7" s="136">
        <f t="shared" si="3"/>
        <v>76.5</v>
      </c>
      <c r="V7" s="373" t="s">
        <v>194</v>
      </c>
      <c r="W7" s="144" t="s">
        <v>102</v>
      </c>
      <c r="X7" s="144">
        <v>85</v>
      </c>
      <c r="Y7" s="145">
        <f>X7/30</f>
        <v>2.8333333333333335</v>
      </c>
      <c r="Z7" s="136">
        <f t="shared" si="4"/>
        <v>76.5</v>
      </c>
    </row>
    <row r="8" spans="1:32" s="122" customFormat="1" ht="16.2" customHeight="1" x14ac:dyDescent="0.3">
      <c r="A8" s="385"/>
      <c r="B8" s="308"/>
      <c r="C8" s="147" t="s">
        <v>84</v>
      </c>
      <c r="D8" s="147">
        <v>30</v>
      </c>
      <c r="E8" s="147"/>
      <c r="F8" s="136">
        <f t="shared" si="5"/>
        <v>27</v>
      </c>
      <c r="G8" s="386"/>
      <c r="H8" s="149"/>
      <c r="I8" s="140"/>
      <c r="J8" s="149"/>
      <c r="K8" s="136"/>
      <c r="L8" s="382"/>
      <c r="M8" s="201" t="s">
        <v>140</v>
      </c>
      <c r="N8" s="21">
        <v>8</v>
      </c>
      <c r="O8" s="26"/>
      <c r="P8" s="167">
        <f t="shared" si="2"/>
        <v>7.2</v>
      </c>
      <c r="Q8" s="386"/>
      <c r="R8" s="147" t="s">
        <v>322</v>
      </c>
      <c r="S8" s="147">
        <v>15</v>
      </c>
      <c r="T8" s="147"/>
      <c r="U8" s="136">
        <f t="shared" si="3"/>
        <v>13.5</v>
      </c>
      <c r="V8" s="308"/>
      <c r="W8" s="140" t="s">
        <v>175</v>
      </c>
      <c r="X8" s="140">
        <v>25</v>
      </c>
      <c r="Y8" s="140"/>
      <c r="Z8" s="136">
        <f t="shared" si="4"/>
        <v>22.5</v>
      </c>
    </row>
    <row r="9" spans="1:32" s="122" customFormat="1" ht="16.2" customHeight="1" x14ac:dyDescent="0.3">
      <c r="A9" s="385"/>
      <c r="B9" s="308"/>
      <c r="C9" s="147" t="s">
        <v>113</v>
      </c>
      <c r="D9" s="147">
        <v>15</v>
      </c>
      <c r="E9" s="147"/>
      <c r="F9" s="136">
        <f t="shared" si="5"/>
        <v>13.5</v>
      </c>
      <c r="G9" s="386"/>
      <c r="H9" s="147"/>
      <c r="I9" s="147"/>
      <c r="J9" s="147"/>
      <c r="K9" s="136"/>
      <c r="L9" s="382"/>
      <c r="M9" s="201" t="s">
        <v>179</v>
      </c>
      <c r="N9" s="21">
        <v>8</v>
      </c>
      <c r="O9" s="26"/>
      <c r="P9" s="167">
        <f t="shared" si="2"/>
        <v>7.2</v>
      </c>
      <c r="Q9" s="386"/>
      <c r="R9" s="147" t="s">
        <v>64</v>
      </c>
      <c r="S9" s="147">
        <v>30</v>
      </c>
      <c r="T9" s="147"/>
      <c r="U9" s="136">
        <f t="shared" si="3"/>
        <v>27</v>
      </c>
      <c r="V9" s="308"/>
      <c r="W9" s="147" t="s">
        <v>180</v>
      </c>
      <c r="X9" s="147">
        <v>0.6</v>
      </c>
      <c r="Y9" s="147"/>
      <c r="Z9" s="136">
        <f t="shared" si="4"/>
        <v>0.54</v>
      </c>
    </row>
    <row r="10" spans="1:32" s="122" customFormat="1" ht="16.2" customHeight="1" x14ac:dyDescent="0.3">
      <c r="A10" s="385"/>
      <c r="B10" s="308"/>
      <c r="C10" s="147" t="s">
        <v>180</v>
      </c>
      <c r="D10" s="147">
        <v>0.6</v>
      </c>
      <c r="E10" s="147"/>
      <c r="F10" s="136">
        <f t="shared" si="0"/>
        <v>0.54</v>
      </c>
      <c r="G10" s="386"/>
      <c r="H10" s="140"/>
      <c r="I10" s="140"/>
      <c r="J10" s="140"/>
      <c r="K10" s="166"/>
      <c r="L10" s="382"/>
      <c r="M10" s="201" t="s">
        <v>169</v>
      </c>
      <c r="N10" s="21">
        <v>32</v>
      </c>
      <c r="O10" s="26">
        <f>N10/30</f>
        <v>1.0666666666666667</v>
      </c>
      <c r="P10" s="167">
        <f t="shared" si="2"/>
        <v>28.8</v>
      </c>
      <c r="Q10" s="386"/>
      <c r="R10" s="147"/>
      <c r="S10" s="147"/>
      <c r="T10" s="147"/>
      <c r="U10" s="136">
        <f t="shared" si="3"/>
        <v>0</v>
      </c>
      <c r="V10" s="308"/>
      <c r="W10" s="147"/>
      <c r="X10" s="147"/>
      <c r="Y10" s="147"/>
      <c r="Z10" s="136"/>
    </row>
    <row r="11" spans="1:32" s="122" customFormat="1" ht="16.2" customHeight="1" x14ac:dyDescent="0.3">
      <c r="A11" s="385"/>
      <c r="B11" s="308"/>
      <c r="C11" s="147"/>
      <c r="D11" s="147"/>
      <c r="E11" s="148"/>
      <c r="F11" s="136"/>
      <c r="G11" s="386"/>
      <c r="H11" s="140"/>
      <c r="I11" s="140"/>
      <c r="J11" s="140"/>
      <c r="K11" s="166"/>
      <c r="L11" s="382"/>
      <c r="M11" s="117" t="s">
        <v>208</v>
      </c>
      <c r="N11" s="117">
        <v>3</v>
      </c>
      <c r="O11" s="117">
        <f>N11/50</f>
        <v>0.06</v>
      </c>
      <c r="P11" s="167">
        <f t="shared" si="2"/>
        <v>2.7</v>
      </c>
      <c r="Q11" s="386"/>
      <c r="R11" s="147"/>
      <c r="S11" s="147"/>
      <c r="T11" s="147"/>
      <c r="U11" s="136">
        <f t="shared" si="3"/>
        <v>0</v>
      </c>
      <c r="V11" s="308"/>
      <c r="W11" s="147"/>
      <c r="X11" s="147"/>
      <c r="Y11" s="148"/>
      <c r="Z11" s="136"/>
    </row>
    <row r="12" spans="1:32" s="122" customFormat="1" ht="16.2" customHeight="1" x14ac:dyDescent="0.3">
      <c r="A12" s="385"/>
      <c r="B12" s="308"/>
      <c r="C12" s="147"/>
      <c r="D12" s="147"/>
      <c r="E12" s="148"/>
      <c r="F12" s="136"/>
      <c r="G12" s="386"/>
      <c r="H12" s="147"/>
      <c r="I12" s="147"/>
      <c r="J12" s="148"/>
      <c r="K12" s="136"/>
      <c r="L12" s="382"/>
      <c r="M12" s="89"/>
      <c r="N12" s="89"/>
      <c r="O12" s="86"/>
      <c r="P12" s="167">
        <f t="shared" si="2"/>
        <v>0</v>
      </c>
      <c r="Q12" s="386"/>
      <c r="R12" s="147"/>
      <c r="S12" s="147"/>
      <c r="T12" s="148"/>
      <c r="U12" s="136">
        <f t="shared" si="3"/>
        <v>0</v>
      </c>
      <c r="V12" s="308"/>
      <c r="W12" s="147"/>
      <c r="X12" s="147"/>
      <c r="Y12" s="148"/>
      <c r="Z12" s="136"/>
    </row>
    <row r="13" spans="1:32" s="122" customFormat="1" ht="16.2" customHeight="1" x14ac:dyDescent="0.3">
      <c r="A13" s="385"/>
      <c r="B13" s="308"/>
      <c r="C13" s="147"/>
      <c r="D13" s="147"/>
      <c r="E13" s="148"/>
      <c r="F13" s="136"/>
      <c r="G13" s="386"/>
      <c r="H13" s="147"/>
      <c r="I13" s="147"/>
      <c r="J13" s="148"/>
      <c r="K13" s="136"/>
      <c r="L13" s="383"/>
      <c r="M13" s="89"/>
      <c r="N13" s="89"/>
      <c r="O13" s="86"/>
      <c r="P13" s="167">
        <f t="shared" si="2"/>
        <v>0</v>
      </c>
      <c r="Q13" s="386"/>
      <c r="R13" s="147"/>
      <c r="S13" s="147"/>
      <c r="T13" s="148"/>
      <c r="U13" s="136">
        <f t="shared" si="3"/>
        <v>0</v>
      </c>
      <c r="V13" s="308"/>
      <c r="W13" s="147"/>
      <c r="X13" s="147"/>
      <c r="Y13" s="148"/>
      <c r="Z13" s="136"/>
    </row>
    <row r="14" spans="1:32" s="122" customFormat="1" ht="17.399999999999999" customHeight="1" x14ac:dyDescent="0.3">
      <c r="A14" s="384" t="s">
        <v>68</v>
      </c>
      <c r="B14" s="373" t="s">
        <v>230</v>
      </c>
      <c r="C14" s="140" t="s">
        <v>112</v>
      </c>
      <c r="D14" s="140">
        <v>75</v>
      </c>
      <c r="E14" s="141"/>
      <c r="F14" s="150">
        <f>D14*$H$2/1000</f>
        <v>67.5</v>
      </c>
      <c r="G14" s="333" t="s">
        <v>233</v>
      </c>
      <c r="H14" s="84"/>
      <c r="I14" s="87"/>
      <c r="J14" s="26"/>
      <c r="K14" s="82"/>
      <c r="L14" s="386" t="s">
        <v>352</v>
      </c>
      <c r="M14" s="168" t="s">
        <v>355</v>
      </c>
      <c r="N14" s="117">
        <v>90</v>
      </c>
      <c r="O14" s="130">
        <f>N14*0.65/40</f>
        <v>1.4624999999999999</v>
      </c>
      <c r="P14" s="167">
        <f t="shared" si="2"/>
        <v>81</v>
      </c>
      <c r="Q14" s="373" t="s">
        <v>236</v>
      </c>
      <c r="R14" s="142" t="s">
        <v>44</v>
      </c>
      <c r="S14" s="142">
        <v>45</v>
      </c>
      <c r="T14" s="142">
        <f>S14/55</f>
        <v>0.81818181818181823</v>
      </c>
      <c r="U14" s="136">
        <f t="shared" ref="U14:U17" si="6">S14*$H$2/1000</f>
        <v>40.5</v>
      </c>
      <c r="V14" s="373" t="s">
        <v>224</v>
      </c>
      <c r="W14" s="140" t="s">
        <v>205</v>
      </c>
      <c r="X14" s="140">
        <v>10</v>
      </c>
      <c r="Y14" s="141">
        <f>X14/35</f>
        <v>0.2857142857142857</v>
      </c>
      <c r="Z14" s="136">
        <f t="shared" ref="Z14:Z17" si="7">X14*$H$2/1000</f>
        <v>9</v>
      </c>
    </row>
    <row r="15" spans="1:32" s="122" customFormat="1" ht="16.2" customHeight="1" x14ac:dyDescent="0.25">
      <c r="A15" s="385"/>
      <c r="B15" s="308"/>
      <c r="C15" s="140" t="s">
        <v>69</v>
      </c>
      <c r="D15" s="140">
        <v>0.6</v>
      </c>
      <c r="E15" s="141"/>
      <c r="F15" s="150">
        <f t="shared" ref="F15:F17" si="8">D15*$H$2/1000</f>
        <v>0.54</v>
      </c>
      <c r="G15" s="334"/>
      <c r="H15" s="117" t="s">
        <v>85</v>
      </c>
      <c r="I15" s="117">
        <v>75</v>
      </c>
      <c r="J15" s="57"/>
      <c r="K15" s="82">
        <f t="shared" ref="K15:K18" si="9">I15*$H$2/1000</f>
        <v>67.5</v>
      </c>
      <c r="L15" s="386"/>
      <c r="M15" s="151" t="s">
        <v>209</v>
      </c>
      <c r="N15" s="151">
        <v>0.6</v>
      </c>
      <c r="O15" s="152"/>
      <c r="P15" s="167">
        <f t="shared" si="2"/>
        <v>0.54</v>
      </c>
      <c r="Q15" s="308"/>
      <c r="R15" s="140"/>
      <c r="S15" s="140"/>
      <c r="T15" s="141"/>
      <c r="U15" s="136"/>
      <c r="V15" s="308"/>
      <c r="W15" s="140" t="s">
        <v>67</v>
      </c>
      <c r="X15" s="140">
        <v>25</v>
      </c>
      <c r="Y15" s="141"/>
      <c r="Z15" s="136">
        <f t="shared" si="7"/>
        <v>22.5</v>
      </c>
    </row>
    <row r="16" spans="1:32" s="122" customFormat="1" ht="16.2" customHeight="1" x14ac:dyDescent="0.25">
      <c r="A16" s="385"/>
      <c r="B16" s="308"/>
      <c r="C16" s="140" t="s">
        <v>57</v>
      </c>
      <c r="D16" s="140">
        <v>5</v>
      </c>
      <c r="E16" s="141">
        <f>D16/35</f>
        <v>0.14285714285714285</v>
      </c>
      <c r="F16" s="150">
        <f t="shared" si="8"/>
        <v>4.5</v>
      </c>
      <c r="G16" s="334"/>
      <c r="H16" s="131" t="s">
        <v>67</v>
      </c>
      <c r="I16" s="122">
        <v>10</v>
      </c>
      <c r="J16" s="57"/>
      <c r="K16" s="82">
        <f t="shared" si="9"/>
        <v>9</v>
      </c>
      <c r="L16" s="386"/>
      <c r="M16" s="151"/>
      <c r="N16" s="151"/>
      <c r="O16" s="152"/>
      <c r="P16" s="167">
        <f t="shared" si="2"/>
        <v>0</v>
      </c>
      <c r="Q16" s="308"/>
      <c r="R16" s="140" t="s">
        <v>67</v>
      </c>
      <c r="S16" s="140">
        <v>35</v>
      </c>
      <c r="T16" s="141"/>
      <c r="U16" s="136">
        <f t="shared" si="6"/>
        <v>31.5</v>
      </c>
      <c r="V16" s="308"/>
      <c r="W16" s="140" t="s">
        <v>83</v>
      </c>
      <c r="X16" s="140">
        <v>25</v>
      </c>
      <c r="Y16" s="141"/>
      <c r="Z16" s="136">
        <f t="shared" si="7"/>
        <v>22.5</v>
      </c>
    </row>
    <row r="17" spans="1:26" s="122" customFormat="1" ht="16.2" customHeight="1" x14ac:dyDescent="0.3">
      <c r="A17" s="385"/>
      <c r="B17" s="308"/>
      <c r="C17" s="140" t="s">
        <v>67</v>
      </c>
      <c r="D17" s="140">
        <v>5</v>
      </c>
      <c r="E17" s="141"/>
      <c r="F17" s="150">
        <f t="shared" si="8"/>
        <v>4.5</v>
      </c>
      <c r="G17" s="334"/>
      <c r="H17" s="131" t="s">
        <v>79</v>
      </c>
      <c r="I17" s="131">
        <v>5</v>
      </c>
      <c r="J17" s="57"/>
      <c r="K17" s="82">
        <f t="shared" si="9"/>
        <v>4.5</v>
      </c>
      <c r="L17" s="386"/>
      <c r="M17" s="144"/>
      <c r="N17" s="144"/>
      <c r="O17" s="145"/>
      <c r="P17" s="167">
        <f t="shared" si="2"/>
        <v>0</v>
      </c>
      <c r="Q17" s="308"/>
      <c r="R17" s="140" t="s">
        <v>246</v>
      </c>
      <c r="S17" s="140">
        <v>0.6</v>
      </c>
      <c r="T17" s="141"/>
      <c r="U17" s="136">
        <f t="shared" si="6"/>
        <v>0.54</v>
      </c>
      <c r="V17" s="308"/>
      <c r="W17" s="140" t="s">
        <v>79</v>
      </c>
      <c r="X17" s="140">
        <v>25</v>
      </c>
      <c r="Y17" s="141"/>
      <c r="Z17" s="136">
        <f t="shared" si="7"/>
        <v>22.5</v>
      </c>
    </row>
    <row r="18" spans="1:26" s="122" customFormat="1" ht="16.2" customHeight="1" x14ac:dyDescent="0.3">
      <c r="A18" s="385"/>
      <c r="B18" s="308"/>
      <c r="C18" s="140"/>
      <c r="D18" s="140"/>
      <c r="E18" s="141"/>
      <c r="F18" s="150"/>
      <c r="G18" s="334"/>
      <c r="H18" s="131" t="s">
        <v>87</v>
      </c>
      <c r="I18" s="131">
        <v>15</v>
      </c>
      <c r="J18" s="57">
        <f>I18/35</f>
        <v>0.42857142857142855</v>
      </c>
      <c r="K18" s="82">
        <f t="shared" si="9"/>
        <v>13.5</v>
      </c>
      <c r="L18" s="386"/>
      <c r="M18" s="144"/>
      <c r="N18" s="144"/>
      <c r="O18" s="145"/>
      <c r="P18" s="167">
        <f t="shared" si="2"/>
        <v>0</v>
      </c>
      <c r="Q18" s="308"/>
      <c r="R18" s="140"/>
      <c r="S18" s="140"/>
      <c r="T18" s="141"/>
      <c r="U18" s="136"/>
      <c r="V18" s="308"/>
      <c r="W18" s="140"/>
      <c r="X18" s="140"/>
      <c r="Y18" s="141"/>
      <c r="Z18" s="136"/>
    </row>
    <row r="19" spans="1:26" s="122" customFormat="1" ht="16.2" customHeight="1" x14ac:dyDescent="0.3">
      <c r="A19" s="385"/>
      <c r="B19" s="308"/>
      <c r="C19" s="142"/>
      <c r="D19" s="142"/>
      <c r="E19" s="142"/>
      <c r="F19" s="150"/>
      <c r="G19" s="335"/>
      <c r="H19" s="131"/>
      <c r="I19" s="131"/>
      <c r="J19" s="57"/>
      <c r="K19" s="82"/>
      <c r="L19" s="386"/>
      <c r="M19" s="144"/>
      <c r="N19" s="144"/>
      <c r="O19" s="145"/>
      <c r="P19" s="167">
        <f t="shared" si="2"/>
        <v>0</v>
      </c>
      <c r="Q19" s="308"/>
      <c r="R19" s="142"/>
      <c r="S19" s="142"/>
      <c r="T19" s="142"/>
      <c r="U19" s="136"/>
      <c r="V19" s="308"/>
      <c r="W19" s="142"/>
      <c r="X19" s="142"/>
      <c r="Y19" s="142"/>
      <c r="Z19" s="136"/>
    </row>
    <row r="20" spans="1:26" s="122" customFormat="1" ht="16.2" customHeight="1" x14ac:dyDescent="0.3">
      <c r="A20" s="388" t="s">
        <v>103</v>
      </c>
      <c r="B20" s="308" t="s">
        <v>61</v>
      </c>
      <c r="C20" s="154" t="s">
        <v>61</v>
      </c>
      <c r="D20" s="140">
        <v>70</v>
      </c>
      <c r="E20" s="141"/>
      <c r="F20" s="82">
        <f t="shared" ref="F20:F23" si="10">D20*$H$2/1000</f>
        <v>63</v>
      </c>
      <c r="G20" s="314" t="s">
        <v>188</v>
      </c>
      <c r="H20" s="92" t="s">
        <v>197</v>
      </c>
      <c r="I20" s="131">
        <v>70</v>
      </c>
      <c r="J20" s="83"/>
      <c r="K20" s="136">
        <f t="shared" ref="K20:K21" si="11">I20*$H$2/1000</f>
        <v>63</v>
      </c>
      <c r="L20" s="298"/>
      <c r="M20" s="154"/>
      <c r="N20" s="140"/>
      <c r="O20" s="141"/>
      <c r="P20" s="82"/>
      <c r="Q20" s="298" t="s">
        <v>61</v>
      </c>
      <c r="R20" s="154" t="s">
        <v>61</v>
      </c>
      <c r="S20" s="140">
        <v>70</v>
      </c>
      <c r="T20" s="141"/>
      <c r="U20" s="82">
        <f t="shared" ref="U20:U23" si="12">S20*$H$2/1000</f>
        <v>63</v>
      </c>
      <c r="V20" s="314" t="s">
        <v>188</v>
      </c>
      <c r="W20" s="92" t="s">
        <v>197</v>
      </c>
      <c r="X20" s="131">
        <v>70</v>
      </c>
      <c r="Y20" s="83"/>
      <c r="Z20" s="136">
        <f t="shared" ref="Z20:Z21" si="13">X20*$H$2/1000</f>
        <v>63</v>
      </c>
    </row>
    <row r="21" spans="1:26" s="122" customFormat="1" ht="13.95" customHeight="1" x14ac:dyDescent="0.3">
      <c r="A21" s="388"/>
      <c r="B21" s="308"/>
      <c r="C21" s="140"/>
      <c r="D21" s="140"/>
      <c r="E21" s="141"/>
      <c r="F21" s="82">
        <f t="shared" si="10"/>
        <v>0</v>
      </c>
      <c r="G21" s="315"/>
      <c r="H21" s="131"/>
      <c r="I21" s="131"/>
      <c r="J21" s="83"/>
      <c r="K21" s="136">
        <f t="shared" si="11"/>
        <v>0</v>
      </c>
      <c r="L21" s="299"/>
      <c r="M21" s="140"/>
      <c r="N21" s="140"/>
      <c r="O21" s="141"/>
      <c r="P21" s="82"/>
      <c r="Q21" s="299"/>
      <c r="R21" s="140"/>
      <c r="S21" s="140"/>
      <c r="T21" s="141"/>
      <c r="U21" s="82">
        <f t="shared" si="12"/>
        <v>0</v>
      </c>
      <c r="V21" s="315"/>
      <c r="W21" s="131"/>
      <c r="X21" s="131"/>
      <c r="Y21" s="83"/>
      <c r="Z21" s="136">
        <f t="shared" si="13"/>
        <v>0</v>
      </c>
    </row>
    <row r="22" spans="1:26" s="122" customFormat="1" ht="13.95" customHeight="1" x14ac:dyDescent="0.3">
      <c r="A22" s="388"/>
      <c r="B22" s="308"/>
      <c r="C22" s="140"/>
      <c r="D22" s="140"/>
      <c r="E22" s="141"/>
      <c r="F22" s="82">
        <f t="shared" si="10"/>
        <v>0</v>
      </c>
      <c r="G22" s="315"/>
      <c r="H22" s="131"/>
      <c r="I22" s="131"/>
      <c r="J22" s="83"/>
      <c r="K22" s="136">
        <f t="shared" ref="K22:K23" si="14">I22*382/1000</f>
        <v>0</v>
      </c>
      <c r="L22" s="299"/>
      <c r="M22" s="140"/>
      <c r="N22" s="140"/>
      <c r="O22" s="141"/>
      <c r="P22" s="82"/>
      <c r="Q22" s="299"/>
      <c r="R22" s="140"/>
      <c r="S22" s="140"/>
      <c r="T22" s="141"/>
      <c r="U22" s="82">
        <f t="shared" si="12"/>
        <v>0</v>
      </c>
      <c r="V22" s="315"/>
      <c r="W22" s="131"/>
      <c r="X22" s="131"/>
      <c r="Y22" s="83"/>
      <c r="Z22" s="136">
        <f t="shared" ref="Z22:Z23" si="15">X22*382/1000</f>
        <v>0</v>
      </c>
    </row>
    <row r="23" spans="1:26" s="122" customFormat="1" ht="13.95" customHeight="1" x14ac:dyDescent="0.3">
      <c r="A23" s="388"/>
      <c r="B23" s="308"/>
      <c r="C23" s="140"/>
      <c r="D23" s="140"/>
      <c r="E23" s="141"/>
      <c r="F23" s="82">
        <f t="shared" si="10"/>
        <v>0</v>
      </c>
      <c r="G23" s="316"/>
      <c r="H23" s="131"/>
      <c r="I23" s="131"/>
      <c r="J23" s="83"/>
      <c r="K23" s="136">
        <f t="shared" si="14"/>
        <v>0</v>
      </c>
      <c r="L23" s="300"/>
      <c r="M23" s="140"/>
      <c r="N23" s="140"/>
      <c r="O23" s="141"/>
      <c r="P23" s="82"/>
      <c r="Q23" s="300"/>
      <c r="R23" s="140"/>
      <c r="S23" s="140"/>
      <c r="T23" s="141"/>
      <c r="U23" s="82">
        <f t="shared" si="12"/>
        <v>0</v>
      </c>
      <c r="V23" s="316"/>
      <c r="W23" s="131"/>
      <c r="X23" s="131"/>
      <c r="Y23" s="83"/>
      <c r="Z23" s="136">
        <f t="shared" si="15"/>
        <v>0</v>
      </c>
    </row>
    <row r="24" spans="1:26" s="122" customFormat="1" ht="15" customHeight="1" x14ac:dyDescent="0.3">
      <c r="A24" s="385" t="s">
        <v>104</v>
      </c>
      <c r="B24" s="308" t="s">
        <v>204</v>
      </c>
      <c r="C24" s="144" t="s">
        <v>64</v>
      </c>
      <c r="D24" s="147">
        <v>35</v>
      </c>
      <c r="E24" s="148"/>
      <c r="F24" s="150">
        <f t="shared" ref="F24:F25" si="16">D24*$H$2/1000</f>
        <v>31.5</v>
      </c>
      <c r="G24" s="386" t="s">
        <v>122</v>
      </c>
      <c r="H24" s="147" t="s">
        <v>44</v>
      </c>
      <c r="I24" s="147">
        <v>10</v>
      </c>
      <c r="J24" s="148"/>
      <c r="K24" s="150">
        <f t="shared" ref="K24:K25" si="17">I24*$H$2/1000</f>
        <v>9</v>
      </c>
      <c r="L24" s="308" t="s">
        <v>156</v>
      </c>
      <c r="M24" s="144" t="s">
        <v>182</v>
      </c>
      <c r="N24" s="147">
        <v>45</v>
      </c>
      <c r="O24" s="148"/>
      <c r="P24" s="167">
        <f t="shared" ref="P24:P25" si="18">N24*$H$2/1000</f>
        <v>40.5</v>
      </c>
      <c r="Q24" s="314" t="s">
        <v>298</v>
      </c>
      <c r="R24" s="87" t="s">
        <v>247</v>
      </c>
      <c r="S24" s="87">
        <v>10</v>
      </c>
      <c r="T24" s="88"/>
      <c r="U24" s="82">
        <f t="shared" ref="U24:U26" si="19">S24*$H$2/1000</f>
        <v>9</v>
      </c>
      <c r="V24" s="308" t="s">
        <v>299</v>
      </c>
      <c r="W24" s="144" t="s">
        <v>108</v>
      </c>
      <c r="X24" s="147">
        <v>40</v>
      </c>
      <c r="Y24" s="148"/>
      <c r="Z24" s="150">
        <f t="shared" ref="Z24:Z26" si="20">X24*$H$2/1000</f>
        <v>36</v>
      </c>
    </row>
    <row r="25" spans="1:26" s="122" customFormat="1" ht="16.2" customHeight="1" x14ac:dyDescent="0.3">
      <c r="A25" s="385"/>
      <c r="B25" s="308"/>
      <c r="C25" s="144" t="s">
        <v>82</v>
      </c>
      <c r="D25" s="147">
        <v>5</v>
      </c>
      <c r="E25" s="148"/>
      <c r="F25" s="150">
        <f t="shared" si="16"/>
        <v>4.5</v>
      </c>
      <c r="G25" s="386"/>
      <c r="H25" s="147" t="s">
        <v>160</v>
      </c>
      <c r="I25" s="147">
        <v>0.6</v>
      </c>
      <c r="J25" s="148"/>
      <c r="K25" s="150">
        <f t="shared" si="17"/>
        <v>0.54</v>
      </c>
      <c r="L25" s="308"/>
      <c r="M25" s="149" t="s">
        <v>183</v>
      </c>
      <c r="N25" s="140">
        <v>5</v>
      </c>
      <c r="O25" s="149"/>
      <c r="P25" s="167">
        <f t="shared" si="18"/>
        <v>4.5</v>
      </c>
      <c r="Q25" s="315"/>
      <c r="R25" s="87" t="s">
        <v>159</v>
      </c>
      <c r="S25" s="87">
        <v>15</v>
      </c>
      <c r="T25" s="88"/>
      <c r="U25" s="82">
        <f t="shared" si="19"/>
        <v>13.5</v>
      </c>
      <c r="V25" s="308"/>
      <c r="W25" s="144"/>
      <c r="X25" s="147"/>
      <c r="Y25" s="148"/>
      <c r="Z25" s="150"/>
    </row>
    <row r="26" spans="1:26" s="122" customFormat="1" ht="16.2" customHeight="1" x14ac:dyDescent="0.3">
      <c r="A26" s="385"/>
      <c r="B26" s="308"/>
      <c r="C26" s="147"/>
      <c r="D26" s="147"/>
      <c r="E26" s="148"/>
      <c r="F26" s="150"/>
      <c r="G26" s="386"/>
      <c r="H26" s="147"/>
      <c r="I26" s="147"/>
      <c r="J26" s="147"/>
      <c r="K26" s="150"/>
      <c r="L26" s="308"/>
      <c r="M26" s="147"/>
      <c r="N26" s="147"/>
      <c r="O26" s="148"/>
      <c r="P26" s="167"/>
      <c r="Q26" s="315"/>
      <c r="R26" s="87" t="s">
        <v>248</v>
      </c>
      <c r="S26" s="87">
        <v>5</v>
      </c>
      <c r="T26" s="88"/>
      <c r="U26" s="82">
        <f t="shared" si="19"/>
        <v>4.5</v>
      </c>
      <c r="V26" s="308"/>
      <c r="W26" s="147" t="s">
        <v>119</v>
      </c>
      <c r="X26" s="147">
        <v>5</v>
      </c>
      <c r="Y26" s="148"/>
      <c r="Z26" s="150">
        <f t="shared" si="20"/>
        <v>4.5</v>
      </c>
    </row>
    <row r="27" spans="1:26" s="122" customFormat="1" ht="16.2" customHeight="1" x14ac:dyDescent="0.3">
      <c r="A27" s="385"/>
      <c r="B27" s="308"/>
      <c r="C27" s="147"/>
      <c r="D27" s="147"/>
      <c r="E27" s="148"/>
      <c r="F27" s="150"/>
      <c r="G27" s="386"/>
      <c r="H27" s="147"/>
      <c r="I27" s="147"/>
      <c r="J27" s="147"/>
      <c r="K27" s="150"/>
      <c r="L27" s="308"/>
      <c r="M27" s="147"/>
      <c r="N27" s="147"/>
      <c r="O27" s="148"/>
      <c r="P27" s="136"/>
      <c r="Q27" s="315"/>
      <c r="R27" s="87"/>
      <c r="S27" s="76"/>
      <c r="T27" s="216"/>
      <c r="U27" s="78"/>
      <c r="V27" s="308"/>
      <c r="W27" s="147"/>
      <c r="X27" s="147"/>
      <c r="Y27" s="148"/>
      <c r="Z27" s="150"/>
    </row>
    <row r="28" spans="1:26" s="122" customFormat="1" ht="16.2" customHeight="1" x14ac:dyDescent="0.3">
      <c r="A28" s="385"/>
      <c r="B28" s="308"/>
      <c r="C28" s="147"/>
      <c r="D28" s="147"/>
      <c r="E28" s="148"/>
      <c r="F28" s="178"/>
      <c r="G28" s="386"/>
      <c r="H28" s="147"/>
      <c r="I28" s="147"/>
      <c r="J28" s="148"/>
      <c r="K28" s="150"/>
      <c r="L28" s="308"/>
      <c r="M28" s="147"/>
      <c r="N28" s="147"/>
      <c r="O28" s="148"/>
      <c r="P28" s="136"/>
      <c r="Q28" s="316"/>
      <c r="R28" s="87"/>
      <c r="S28" s="76"/>
      <c r="T28" s="216"/>
      <c r="U28" s="93"/>
      <c r="V28" s="308"/>
      <c r="W28" s="147"/>
      <c r="X28" s="147"/>
      <c r="Y28" s="148"/>
      <c r="Z28" s="178"/>
    </row>
    <row r="29" spans="1:26" s="122" customFormat="1" ht="16.2" customHeight="1" x14ac:dyDescent="0.25">
      <c r="A29" s="346" t="s">
        <v>4</v>
      </c>
      <c r="B29" s="347"/>
      <c r="C29" s="21"/>
      <c r="D29" s="118"/>
      <c r="E29" s="58"/>
      <c r="F29" s="11"/>
      <c r="G29" s="124" t="s">
        <v>4</v>
      </c>
      <c r="H29" s="21"/>
      <c r="I29" s="21"/>
      <c r="J29" s="26"/>
      <c r="K29" s="11"/>
      <c r="L29" s="119" t="s">
        <v>4</v>
      </c>
      <c r="M29" s="21">
        <v>1</v>
      </c>
      <c r="N29" s="21"/>
      <c r="O29" s="26"/>
      <c r="P29" s="11"/>
      <c r="Q29" s="124" t="s">
        <v>4</v>
      </c>
      <c r="R29" s="21"/>
      <c r="S29" s="21"/>
      <c r="T29" s="26"/>
      <c r="U29" s="11"/>
      <c r="V29" s="119" t="s">
        <v>4</v>
      </c>
      <c r="W29" s="21"/>
      <c r="X29" s="21"/>
      <c r="Y29" s="26"/>
      <c r="Z29" s="47"/>
    </row>
    <row r="30" spans="1:26" s="122" customFormat="1" ht="16.95" customHeight="1" thickBot="1" x14ac:dyDescent="0.3">
      <c r="A30" s="348" t="s">
        <v>1</v>
      </c>
      <c r="B30" s="349"/>
      <c r="C30" s="120"/>
      <c r="D30" s="22"/>
      <c r="E30" s="59"/>
      <c r="F30" s="12"/>
      <c r="G30" s="60" t="s">
        <v>1</v>
      </c>
      <c r="H30" s="120"/>
      <c r="I30" s="22"/>
      <c r="J30" s="27"/>
      <c r="K30" s="12"/>
      <c r="L30" s="73" t="s">
        <v>5</v>
      </c>
      <c r="M30" s="120"/>
      <c r="N30" s="22"/>
      <c r="O30" s="27"/>
      <c r="P30" s="12"/>
      <c r="Q30" s="60" t="s">
        <v>1</v>
      </c>
      <c r="R30" s="120" t="s">
        <v>336</v>
      </c>
      <c r="S30" s="22"/>
      <c r="T30" s="27"/>
      <c r="U30" s="12"/>
      <c r="V30" s="73" t="s">
        <v>5</v>
      </c>
      <c r="W30" s="120"/>
      <c r="X30" s="22"/>
      <c r="Y30" s="27"/>
      <c r="Z30" s="48"/>
    </row>
    <row r="31" spans="1:26" s="122" customFormat="1" x14ac:dyDescent="0.3">
      <c r="A31" s="350" t="s">
        <v>6</v>
      </c>
      <c r="B31" s="331" t="s">
        <v>7</v>
      </c>
      <c r="C31" s="332"/>
      <c r="D31" s="13"/>
      <c r="E31" s="13"/>
      <c r="F31" s="13"/>
      <c r="G31" s="331" t="s">
        <v>7</v>
      </c>
      <c r="H31" s="332"/>
      <c r="I31" s="13"/>
      <c r="J31" s="13"/>
      <c r="K31" s="13"/>
      <c r="L31" s="331" t="s">
        <v>7</v>
      </c>
      <c r="M31" s="332"/>
      <c r="N31" s="13"/>
      <c r="O31" s="13"/>
      <c r="P31" s="13"/>
      <c r="Q31" s="331" t="s">
        <v>7</v>
      </c>
      <c r="R31" s="332"/>
      <c r="S31" s="13"/>
      <c r="T31" s="28"/>
      <c r="U31" s="14"/>
      <c r="V31" s="331" t="s">
        <v>7</v>
      </c>
      <c r="W31" s="332"/>
      <c r="X31" s="13"/>
      <c r="Y31" s="28"/>
      <c r="Z31" s="14"/>
    </row>
    <row r="32" spans="1:26" s="122" customFormat="1" ht="13.95" customHeight="1" x14ac:dyDescent="0.3">
      <c r="A32" s="351"/>
      <c r="B32" s="347" t="s">
        <v>24</v>
      </c>
      <c r="C32" s="347"/>
      <c r="D32" s="206">
        <v>5.5</v>
      </c>
      <c r="E32" s="7"/>
      <c r="F32" s="117"/>
      <c r="G32" s="347" t="s">
        <v>24</v>
      </c>
      <c r="H32" s="347"/>
      <c r="I32" s="7">
        <v>5.5</v>
      </c>
      <c r="J32" s="7"/>
      <c r="K32" s="117"/>
      <c r="L32" s="347" t="s">
        <v>24</v>
      </c>
      <c r="M32" s="347"/>
      <c r="N32" s="7">
        <v>5.5</v>
      </c>
      <c r="O32" s="7"/>
      <c r="P32" s="117"/>
      <c r="Q32" s="347" t="s">
        <v>24</v>
      </c>
      <c r="R32" s="347"/>
      <c r="S32" s="7">
        <v>5.5</v>
      </c>
      <c r="T32" s="29"/>
      <c r="U32" s="11"/>
      <c r="V32" s="347" t="s">
        <v>24</v>
      </c>
      <c r="W32" s="347"/>
      <c r="X32" s="206">
        <v>5.5</v>
      </c>
      <c r="Y32" s="29"/>
      <c r="Z32" s="11"/>
    </row>
    <row r="33" spans="1:26" s="122" customFormat="1" ht="13.8" x14ac:dyDescent="0.25">
      <c r="A33" s="351"/>
      <c r="B33" s="337" t="s">
        <v>73</v>
      </c>
      <c r="C33" s="337"/>
      <c r="D33" s="19">
        <f>SUM(E7:E21)</f>
        <v>2.5714285714285712</v>
      </c>
      <c r="E33" s="23"/>
      <c r="F33" s="117"/>
      <c r="G33" s="337" t="s">
        <v>25</v>
      </c>
      <c r="H33" s="337"/>
      <c r="I33" s="19">
        <f>SUM(J7:J21)</f>
        <v>2.5285714285714285</v>
      </c>
      <c r="J33" s="23"/>
      <c r="K33" s="117"/>
      <c r="L33" s="337" t="s">
        <v>25</v>
      </c>
      <c r="M33" s="337"/>
      <c r="N33" s="19">
        <f>SUM(O6:O21)</f>
        <v>2.5891666666666664</v>
      </c>
      <c r="O33" s="23"/>
      <c r="P33" s="117"/>
      <c r="Q33" s="337" t="s">
        <v>73</v>
      </c>
      <c r="R33" s="337"/>
      <c r="S33" s="19">
        <f>SUM(T7:T20)</f>
        <v>3.2467532467532467</v>
      </c>
      <c r="T33" s="52"/>
      <c r="U33" s="47"/>
      <c r="V33" s="337" t="s">
        <v>25</v>
      </c>
      <c r="W33" s="337"/>
      <c r="X33" s="19">
        <f>SUM(Y7:Y20)</f>
        <v>3.1190476190476191</v>
      </c>
      <c r="Y33" s="52"/>
      <c r="Z33" s="47"/>
    </row>
    <row r="34" spans="1:26" s="122" customFormat="1" ht="13.8" x14ac:dyDescent="0.25">
      <c r="A34" s="351"/>
      <c r="B34" s="337" t="s">
        <v>29</v>
      </c>
      <c r="C34" s="337"/>
      <c r="D34" s="23">
        <v>2.35</v>
      </c>
      <c r="E34" s="23"/>
      <c r="F34" s="117"/>
      <c r="G34" s="337" t="s">
        <v>29</v>
      </c>
      <c r="H34" s="337"/>
      <c r="I34" s="23">
        <v>1.55</v>
      </c>
      <c r="J34" s="23"/>
      <c r="K34" s="117"/>
      <c r="L34" s="337" t="s">
        <v>29</v>
      </c>
      <c r="M34" s="337"/>
      <c r="N34" s="23">
        <v>1.5</v>
      </c>
      <c r="O34" s="23"/>
      <c r="P34" s="117"/>
      <c r="Q34" s="337" t="s">
        <v>29</v>
      </c>
      <c r="R34" s="337"/>
      <c r="S34" s="23">
        <v>1.65</v>
      </c>
      <c r="T34" s="52"/>
      <c r="U34" s="47"/>
      <c r="V34" s="337" t="s">
        <v>29</v>
      </c>
      <c r="W34" s="337"/>
      <c r="X34" s="23">
        <v>1.65</v>
      </c>
      <c r="Y34" s="52"/>
      <c r="Z34" s="47"/>
    </row>
    <row r="35" spans="1:26" s="122" customFormat="1" ht="13.8" x14ac:dyDescent="0.25">
      <c r="A35" s="352"/>
      <c r="B35" s="337" t="s">
        <v>26</v>
      </c>
      <c r="C35" s="337"/>
      <c r="D35" s="24"/>
      <c r="E35" s="24"/>
      <c r="F35" s="72"/>
      <c r="G35" s="337" t="s">
        <v>26</v>
      </c>
      <c r="H35" s="337"/>
      <c r="I35" s="24"/>
      <c r="J35" s="24"/>
      <c r="K35" s="72"/>
      <c r="L35" s="337" t="s">
        <v>26</v>
      </c>
      <c r="M35" s="337"/>
      <c r="N35" s="24">
        <v>1</v>
      </c>
      <c r="O35" s="24"/>
      <c r="P35" s="72"/>
      <c r="Q35" s="337" t="s">
        <v>54</v>
      </c>
      <c r="R35" s="337"/>
      <c r="S35" s="24"/>
      <c r="T35" s="53"/>
      <c r="U35" s="49"/>
      <c r="V35" s="337" t="s">
        <v>54</v>
      </c>
      <c r="W35" s="337"/>
      <c r="X35" s="24"/>
      <c r="Y35" s="53"/>
      <c r="Z35" s="49"/>
    </row>
    <row r="36" spans="1:26" s="122" customFormat="1" ht="13.8" x14ac:dyDescent="0.25">
      <c r="A36" s="352"/>
      <c r="B36" s="338" t="s">
        <v>74</v>
      </c>
      <c r="C36" s="339"/>
      <c r="D36" s="24"/>
      <c r="E36" s="24"/>
      <c r="F36" s="72"/>
      <c r="G36" s="338" t="s">
        <v>74</v>
      </c>
      <c r="H36" s="339"/>
      <c r="I36" s="24"/>
      <c r="J36" s="24"/>
      <c r="K36" s="72"/>
      <c r="L36" s="338" t="s">
        <v>11</v>
      </c>
      <c r="M36" s="339"/>
      <c r="N36" s="24"/>
      <c r="O36" s="24"/>
      <c r="P36" s="72"/>
      <c r="Q36" s="338" t="s">
        <v>74</v>
      </c>
      <c r="R36" s="339"/>
      <c r="S36" s="24">
        <v>1</v>
      </c>
      <c r="T36" s="53"/>
      <c r="U36" s="49"/>
      <c r="V36" s="338" t="s">
        <v>74</v>
      </c>
      <c r="W36" s="339"/>
      <c r="X36" s="24"/>
      <c r="Y36" s="53"/>
      <c r="Z36" s="49"/>
    </row>
    <row r="37" spans="1:26" s="122" customFormat="1" ht="13.8" x14ac:dyDescent="0.25">
      <c r="A37" s="352"/>
      <c r="B37" s="338" t="s">
        <v>36</v>
      </c>
      <c r="C37" s="339"/>
      <c r="D37" s="24">
        <v>2.5</v>
      </c>
      <c r="E37" s="24"/>
      <c r="F37" s="72"/>
      <c r="G37" s="338" t="s">
        <v>36</v>
      </c>
      <c r="H37" s="339"/>
      <c r="I37" s="24">
        <v>2.5</v>
      </c>
      <c r="J37" s="24"/>
      <c r="K37" s="72"/>
      <c r="L37" s="338" t="s">
        <v>36</v>
      </c>
      <c r="M37" s="339"/>
      <c r="N37" s="24">
        <v>2.5</v>
      </c>
      <c r="O37" s="24"/>
      <c r="P37" s="72"/>
      <c r="Q37" s="338" t="s">
        <v>36</v>
      </c>
      <c r="R37" s="339"/>
      <c r="S37" s="24">
        <v>2.5</v>
      </c>
      <c r="T37" s="53"/>
      <c r="U37" s="49"/>
      <c r="V37" s="338" t="s">
        <v>36</v>
      </c>
      <c r="W37" s="339"/>
      <c r="X37" s="24">
        <v>2.5</v>
      </c>
      <c r="Y37" s="53"/>
      <c r="Z37" s="49"/>
    </row>
    <row r="38" spans="1:26" s="122" customFormat="1" ht="22.8" thickBot="1" x14ac:dyDescent="0.3">
      <c r="A38" s="353"/>
      <c r="B38" s="340" t="s">
        <v>28</v>
      </c>
      <c r="C38" s="340"/>
      <c r="D38" s="32">
        <f>D32*70+D33*75+D34*25+D35*60+D36*120+D37*45</f>
        <v>749.10714285714289</v>
      </c>
      <c r="E38" s="50"/>
      <c r="F38" s="120"/>
      <c r="G38" s="340" t="s">
        <v>28</v>
      </c>
      <c r="H38" s="340"/>
      <c r="I38" s="32">
        <f>I32*70+I33*75+I34*25+I35*60+I36*120+I37*45</f>
        <v>725.89285714285711</v>
      </c>
      <c r="J38" s="32"/>
      <c r="K38" s="120"/>
      <c r="L38" s="340" t="s">
        <v>38</v>
      </c>
      <c r="M38" s="340"/>
      <c r="N38" s="32">
        <f>N32*70+N33*75+N34*25+N35*60+N36*120+N37*45</f>
        <v>789.1875</v>
      </c>
      <c r="O38" s="32"/>
      <c r="P38" s="120"/>
      <c r="Q38" s="340" t="s">
        <v>39</v>
      </c>
      <c r="R38" s="340"/>
      <c r="S38" s="32">
        <f>S32*70+S33*75+S34*25+S35*60+S36*120+S37*45</f>
        <v>902.25649350649348</v>
      </c>
      <c r="T38" s="54"/>
      <c r="U38" s="48"/>
      <c r="V38" s="340" t="s">
        <v>27</v>
      </c>
      <c r="W38" s="340"/>
      <c r="X38" s="32">
        <f>X32*70+X33*75+X34*25+X35*60+X36*120+X37*45</f>
        <v>772.67857142857144</v>
      </c>
      <c r="Y38" s="54"/>
      <c r="Z38" s="48"/>
    </row>
    <row r="39" spans="1:26" s="15" customFormat="1" x14ac:dyDescent="0.3">
      <c r="A39" s="43"/>
      <c r="B39" s="15" t="s">
        <v>2</v>
      </c>
      <c r="I39" s="15" t="s">
        <v>10</v>
      </c>
      <c r="S39" s="15" t="s">
        <v>3</v>
      </c>
      <c r="U39" s="43"/>
      <c r="W39" s="43"/>
      <c r="X39" s="43"/>
      <c r="Y39" s="43"/>
      <c r="Z39" s="43"/>
    </row>
    <row r="40" spans="1:26" s="123" customFormat="1" ht="13.8" x14ac:dyDescent="0.3">
      <c r="A40" s="341" t="s">
        <v>43</v>
      </c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</row>
    <row r="41" spans="1:26" s="123" customFormat="1" ht="19.8" x14ac:dyDescent="0.3">
      <c r="A41" s="70" t="s">
        <v>9</v>
      </c>
      <c r="C41" s="25"/>
      <c r="D41" s="25"/>
      <c r="E41" s="25"/>
      <c r="F41" s="25"/>
      <c r="H41" s="25"/>
      <c r="I41" s="25"/>
      <c r="J41" s="25"/>
      <c r="K41" s="25"/>
      <c r="M41" s="25"/>
      <c r="N41" s="25"/>
      <c r="O41" s="25"/>
      <c r="P41" s="25"/>
      <c r="Q41" s="71" t="s">
        <v>13</v>
      </c>
      <c r="R41" s="51"/>
      <c r="S41" s="51"/>
      <c r="T41" s="51"/>
      <c r="U41" s="51"/>
      <c r="V41" s="42"/>
      <c r="W41" s="51"/>
      <c r="X41" s="51"/>
      <c r="Y41" s="51"/>
      <c r="Z41" s="25"/>
    </row>
    <row r="42" spans="1:26" s="122" customFormat="1" ht="13.8" x14ac:dyDescent="0.3">
      <c r="A42" s="342" t="s">
        <v>8</v>
      </c>
      <c r="B42" s="342"/>
      <c r="C42" s="342"/>
      <c r="D42" s="342"/>
      <c r="E42" s="342"/>
      <c r="F42" s="342"/>
      <c r="G42" s="342"/>
      <c r="H42" s="342"/>
      <c r="I42" s="342"/>
      <c r="J42" s="342"/>
      <c r="K42" s="342"/>
      <c r="L42" s="342"/>
      <c r="M42" s="342"/>
      <c r="N42" s="342"/>
      <c r="O42" s="342"/>
      <c r="P42" s="342"/>
    </row>
  </sheetData>
  <mergeCells count="82">
    <mergeCell ref="V5:V6"/>
    <mergeCell ref="V7:V13"/>
    <mergeCell ref="V14:V19"/>
    <mergeCell ref="V20:V23"/>
    <mergeCell ref="V24:V28"/>
    <mergeCell ref="A40:P40"/>
    <mergeCell ref="V37:W37"/>
    <mergeCell ref="V38:W38"/>
    <mergeCell ref="A42:P42"/>
    <mergeCell ref="B37:C37"/>
    <mergeCell ref="G37:H37"/>
    <mergeCell ref="L37:M37"/>
    <mergeCell ref="Q37:R37"/>
    <mergeCell ref="B38:C38"/>
    <mergeCell ref="G38:H38"/>
    <mergeCell ref="L38:M38"/>
    <mergeCell ref="Q38:R38"/>
    <mergeCell ref="Q33:R33"/>
    <mergeCell ref="V33:W33"/>
    <mergeCell ref="L33:M33"/>
    <mergeCell ref="L36:M36"/>
    <mergeCell ref="Q36:R36"/>
    <mergeCell ref="V36:W36"/>
    <mergeCell ref="L34:M34"/>
    <mergeCell ref="Q34:R34"/>
    <mergeCell ref="V34:W34"/>
    <mergeCell ref="L35:M35"/>
    <mergeCell ref="Q35:R35"/>
    <mergeCell ref="V35:W35"/>
    <mergeCell ref="Q31:R31"/>
    <mergeCell ref="V31:W31"/>
    <mergeCell ref="B32:C32"/>
    <mergeCell ref="G32:H32"/>
    <mergeCell ref="L32:M32"/>
    <mergeCell ref="Q32:R32"/>
    <mergeCell ref="V32:W32"/>
    <mergeCell ref="L31:M31"/>
    <mergeCell ref="A29:B29"/>
    <mergeCell ref="A30:B30"/>
    <mergeCell ref="A31:A38"/>
    <mergeCell ref="B31:C31"/>
    <mergeCell ref="G31:H31"/>
    <mergeCell ref="B33:C33"/>
    <mergeCell ref="G33:H33"/>
    <mergeCell ref="B35:C35"/>
    <mergeCell ref="G35:H35"/>
    <mergeCell ref="B36:C36"/>
    <mergeCell ref="G36:H36"/>
    <mergeCell ref="B34:C34"/>
    <mergeCell ref="G34:H34"/>
    <mergeCell ref="A24:A28"/>
    <mergeCell ref="B24:B28"/>
    <mergeCell ref="G24:G28"/>
    <mergeCell ref="L24:L28"/>
    <mergeCell ref="Q24:Q28"/>
    <mergeCell ref="A20:A23"/>
    <mergeCell ref="B20:B23"/>
    <mergeCell ref="G20:G23"/>
    <mergeCell ref="L20:L23"/>
    <mergeCell ref="Q20:Q23"/>
    <mergeCell ref="A14:A19"/>
    <mergeCell ref="B14:B19"/>
    <mergeCell ref="G14:G19"/>
    <mergeCell ref="L14:L19"/>
    <mergeCell ref="Q14:Q19"/>
    <mergeCell ref="A5:A6"/>
    <mergeCell ref="B5:B6"/>
    <mergeCell ref="G5:G6"/>
    <mergeCell ref="L5:L13"/>
    <mergeCell ref="Q5:Q6"/>
    <mergeCell ref="A7:A13"/>
    <mergeCell ref="B7:B13"/>
    <mergeCell ref="G7:G13"/>
    <mergeCell ref="Q7:Q13"/>
    <mergeCell ref="A1:P1"/>
    <mergeCell ref="A2:G2"/>
    <mergeCell ref="S2:W2"/>
    <mergeCell ref="B3:F3"/>
    <mergeCell ref="G3:K3"/>
    <mergeCell ref="L3:P3"/>
    <mergeCell ref="Q3:U3"/>
    <mergeCell ref="V3:Z3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6" orientation="landscape" r:id="rId1"/>
  <headerFooter alignWithMargins="0"/>
  <rowBreaks count="1" manualBreakCount="1">
    <brk id="3" max="16383" man="1"/>
  </rowBreaks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F42"/>
  <sheetViews>
    <sheetView view="pageBreakPreview" zoomScale="70" zoomScaleNormal="100" zoomScaleSheetLayoutView="70" workbookViewId="0">
      <selection activeCell="P11" sqref="P11"/>
    </sheetView>
  </sheetViews>
  <sheetFormatPr defaultColWidth="8.77734375" defaultRowHeight="16.2" x14ac:dyDescent="0.3"/>
  <cols>
    <col min="1" max="1" width="4.109375" style="16" customWidth="1"/>
    <col min="2" max="2" width="6.6640625" style="17" customWidth="1"/>
    <col min="3" max="3" width="14.109375" style="16" customWidth="1"/>
    <col min="4" max="4" width="9.77734375" style="16" customWidth="1"/>
    <col min="5" max="5" width="2.6640625" style="16" hidden="1" customWidth="1"/>
    <col min="6" max="6" width="7.109375" style="16" customWidth="1"/>
    <col min="7" max="7" width="7.109375" style="17" customWidth="1"/>
    <col min="8" max="8" width="15.6640625" style="16" customWidth="1"/>
    <col min="9" max="9" width="6.5546875" style="16" customWidth="1"/>
    <col min="10" max="10" width="5.5546875" style="16" hidden="1" customWidth="1"/>
    <col min="11" max="11" width="7.21875" style="16" customWidth="1"/>
    <col min="12" max="12" width="6.109375" style="17" customWidth="1"/>
    <col min="13" max="13" width="15.109375" style="16" customWidth="1"/>
    <col min="14" max="14" width="6.77734375" style="16" customWidth="1"/>
    <col min="15" max="15" width="3.6640625" style="16" hidden="1" customWidth="1"/>
    <col min="16" max="16" width="6.6640625" style="16" customWidth="1"/>
    <col min="17" max="17" width="7.5546875" style="17" customWidth="1"/>
    <col min="18" max="18" width="13.88671875" style="16" customWidth="1"/>
    <col min="19" max="19" width="9" style="16" customWidth="1"/>
    <col min="20" max="20" width="4.21875" style="16" hidden="1" customWidth="1"/>
    <col min="21" max="21" width="7" style="16" customWidth="1"/>
    <col min="22" max="22" width="6.6640625" style="17" customWidth="1"/>
    <col min="23" max="23" width="13.33203125" style="16" customWidth="1"/>
    <col min="24" max="24" width="9" style="16" customWidth="1"/>
    <col min="25" max="25" width="5.44140625" style="16" hidden="1" customWidth="1"/>
    <col min="26" max="26" width="8.21875" style="16" customWidth="1"/>
    <col min="27" max="16384" width="8.77734375" style="16"/>
  </cols>
  <sheetData>
    <row r="1" spans="1:32" ht="22.2" x14ac:dyDescent="0.3">
      <c r="A1" s="293" t="s">
        <v>334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121"/>
      <c r="R1" s="121"/>
      <c r="S1" s="37" t="s">
        <v>51</v>
      </c>
      <c r="T1" s="37"/>
      <c r="U1" s="37"/>
      <c r="V1" s="37"/>
      <c r="W1" s="37"/>
      <c r="X1" s="37"/>
      <c r="Y1" s="37"/>
      <c r="Z1" s="37"/>
      <c r="AA1" s="37"/>
      <c r="AB1" s="38"/>
      <c r="AC1" s="38"/>
      <c r="AD1" s="38"/>
      <c r="AE1" s="38"/>
      <c r="AF1" s="38"/>
    </row>
    <row r="2" spans="1:32" s="43" customFormat="1" ht="18.600000000000001" customHeight="1" thickBot="1" x14ac:dyDescent="0.35">
      <c r="A2" s="294" t="s">
        <v>242</v>
      </c>
      <c r="B2" s="295"/>
      <c r="C2" s="295"/>
      <c r="D2" s="295"/>
      <c r="E2" s="295"/>
      <c r="F2" s="295"/>
      <c r="G2" s="295"/>
      <c r="H2" s="43">
        <v>900</v>
      </c>
      <c r="L2" s="15"/>
      <c r="S2" s="320" t="s">
        <v>52</v>
      </c>
      <c r="T2" s="320"/>
      <c r="U2" s="320"/>
      <c r="V2" s="320"/>
      <c r="W2" s="320"/>
      <c r="X2" s="39"/>
      <c r="Y2" s="39"/>
      <c r="Z2" s="39"/>
      <c r="AA2" s="38"/>
    </row>
    <row r="3" spans="1:32" s="45" customFormat="1" ht="13.8" x14ac:dyDescent="0.25">
      <c r="A3" s="44" t="s">
        <v>89</v>
      </c>
      <c r="B3" s="321">
        <v>46286</v>
      </c>
      <c r="C3" s="322"/>
      <c r="D3" s="322"/>
      <c r="E3" s="322"/>
      <c r="F3" s="323"/>
      <c r="G3" s="321">
        <v>46287</v>
      </c>
      <c r="H3" s="322"/>
      <c r="I3" s="322"/>
      <c r="J3" s="322"/>
      <c r="K3" s="323"/>
      <c r="L3" s="321">
        <v>46288</v>
      </c>
      <c r="M3" s="322"/>
      <c r="N3" s="322"/>
      <c r="O3" s="322"/>
      <c r="P3" s="323"/>
      <c r="Q3" s="321">
        <v>46289</v>
      </c>
      <c r="R3" s="322"/>
      <c r="S3" s="322"/>
      <c r="T3" s="322"/>
      <c r="U3" s="323"/>
      <c r="V3" s="321">
        <v>46290</v>
      </c>
      <c r="W3" s="322"/>
      <c r="X3" s="322"/>
      <c r="Y3" s="322"/>
      <c r="Z3" s="323"/>
    </row>
    <row r="4" spans="1:32" s="45" customFormat="1" ht="16.2" customHeight="1" x14ac:dyDescent="0.25">
      <c r="A4" s="46" t="s">
        <v>90</v>
      </c>
      <c r="B4" s="7" t="s">
        <v>55</v>
      </c>
      <c r="C4" s="8" t="s">
        <v>80</v>
      </c>
      <c r="D4" s="118" t="s">
        <v>91</v>
      </c>
      <c r="E4" s="58"/>
      <c r="F4" s="9" t="s">
        <v>71</v>
      </c>
      <c r="G4" s="63" t="s">
        <v>81</v>
      </c>
      <c r="H4" s="8" t="s">
        <v>72</v>
      </c>
      <c r="I4" s="118" t="s">
        <v>91</v>
      </c>
      <c r="J4" s="57"/>
      <c r="K4" s="9" t="s">
        <v>92</v>
      </c>
      <c r="L4" s="10" t="s">
        <v>55</v>
      </c>
      <c r="M4" s="8" t="s">
        <v>72</v>
      </c>
      <c r="N4" s="118" t="s">
        <v>91</v>
      </c>
      <c r="O4" s="57"/>
      <c r="P4" s="9" t="s">
        <v>92</v>
      </c>
      <c r="Q4" s="10" t="s">
        <v>105</v>
      </c>
      <c r="R4" s="8" t="s">
        <v>80</v>
      </c>
      <c r="S4" s="118" t="s">
        <v>70</v>
      </c>
      <c r="T4" s="57"/>
      <c r="U4" s="9" t="s">
        <v>92</v>
      </c>
      <c r="V4" s="10" t="s">
        <v>81</v>
      </c>
      <c r="W4" s="8" t="s">
        <v>80</v>
      </c>
      <c r="X4" s="118" t="s">
        <v>91</v>
      </c>
      <c r="Y4" s="57"/>
      <c r="Z4" s="9" t="s">
        <v>92</v>
      </c>
    </row>
    <row r="5" spans="1:32" s="45" customFormat="1" ht="13.95" customHeight="1" x14ac:dyDescent="0.3">
      <c r="A5" s="379" t="s">
        <v>45</v>
      </c>
      <c r="B5" s="309" t="s">
        <v>60</v>
      </c>
      <c r="C5" s="133" t="s">
        <v>63</v>
      </c>
      <c r="D5" s="134">
        <v>100</v>
      </c>
      <c r="E5" s="135"/>
      <c r="F5" s="136">
        <f>D5*$H$2/1000</f>
        <v>90</v>
      </c>
      <c r="G5" s="390" t="s">
        <v>65</v>
      </c>
      <c r="H5" s="137" t="s">
        <v>63</v>
      </c>
      <c r="I5" s="138">
        <v>90</v>
      </c>
      <c r="J5" s="139"/>
      <c r="K5" s="136">
        <f>I5*$H$2/1000</f>
        <v>81</v>
      </c>
      <c r="L5" s="343" t="s">
        <v>353</v>
      </c>
      <c r="M5" s="137" t="s">
        <v>356</v>
      </c>
      <c r="N5" s="140">
        <v>40</v>
      </c>
      <c r="O5" s="141"/>
      <c r="P5" s="136">
        <f t="shared" ref="P5:P13" si="0">N5*$H$2/1000</f>
        <v>36</v>
      </c>
      <c r="Q5" s="358" t="s">
        <v>77</v>
      </c>
      <c r="R5" s="133" t="s">
        <v>63</v>
      </c>
      <c r="S5" s="140">
        <v>90</v>
      </c>
      <c r="T5" s="141"/>
      <c r="U5" s="136">
        <f t="shared" ref="U5:U19" si="1">S5*$H$2/1000</f>
        <v>81</v>
      </c>
      <c r="V5" s="391" t="s">
        <v>190</v>
      </c>
      <c r="W5" s="392"/>
      <c r="X5" s="392"/>
      <c r="Y5" s="392"/>
      <c r="Z5" s="393"/>
    </row>
    <row r="6" spans="1:32" s="45" customFormat="1" ht="16.2" customHeight="1" x14ac:dyDescent="0.3">
      <c r="A6" s="379"/>
      <c r="B6" s="310"/>
      <c r="C6" s="140"/>
      <c r="D6" s="134"/>
      <c r="E6" s="135"/>
      <c r="F6" s="136">
        <f>D6*$H$2/1000</f>
        <v>0</v>
      </c>
      <c r="G6" s="390"/>
      <c r="H6" s="138" t="s">
        <v>56</v>
      </c>
      <c r="I6" s="138">
        <v>10</v>
      </c>
      <c r="J6" s="139"/>
      <c r="K6" s="136">
        <f t="shared" ref="K6:K21" si="2">I6*$H$2/1000</f>
        <v>9</v>
      </c>
      <c r="L6" s="344"/>
      <c r="M6" s="140" t="s">
        <v>57</v>
      </c>
      <c r="N6" s="140">
        <v>55</v>
      </c>
      <c r="O6" s="141">
        <f>N6/35</f>
        <v>1.5714285714285714</v>
      </c>
      <c r="P6" s="136">
        <f t="shared" si="0"/>
        <v>49.5</v>
      </c>
      <c r="Q6" s="358"/>
      <c r="R6" s="140" t="s">
        <v>94</v>
      </c>
      <c r="S6" s="140">
        <v>10</v>
      </c>
      <c r="T6" s="141"/>
      <c r="U6" s="136">
        <f t="shared" si="1"/>
        <v>9</v>
      </c>
      <c r="V6" s="394"/>
      <c r="W6" s="395"/>
      <c r="X6" s="395"/>
      <c r="Y6" s="395"/>
      <c r="Z6" s="396"/>
    </row>
    <row r="7" spans="1:32" s="122" customFormat="1" ht="15" customHeight="1" x14ac:dyDescent="0.3">
      <c r="A7" s="384" t="s">
        <v>95</v>
      </c>
      <c r="B7" s="327" t="s">
        <v>229</v>
      </c>
      <c r="C7" s="84" t="s">
        <v>121</v>
      </c>
      <c r="D7" s="84">
        <v>80</v>
      </c>
      <c r="E7" s="85">
        <f>D7/35</f>
        <v>2.2857142857142856</v>
      </c>
      <c r="F7" s="78">
        <f t="shared" ref="F7:F16" si="3">D7*$H$2/1000</f>
        <v>72</v>
      </c>
      <c r="G7" s="373" t="s">
        <v>151</v>
      </c>
      <c r="H7" s="144" t="s">
        <v>102</v>
      </c>
      <c r="I7" s="144">
        <v>85</v>
      </c>
      <c r="J7" s="145">
        <f>I7/35</f>
        <v>2.4285714285714284</v>
      </c>
      <c r="K7" s="136">
        <f t="shared" si="2"/>
        <v>76.5</v>
      </c>
      <c r="L7" s="344"/>
      <c r="M7" s="142" t="s">
        <v>66</v>
      </c>
      <c r="N7" s="147">
        <v>75</v>
      </c>
      <c r="O7" s="148"/>
      <c r="P7" s="136">
        <f t="shared" si="0"/>
        <v>67.5</v>
      </c>
      <c r="Q7" s="298" t="s">
        <v>141</v>
      </c>
      <c r="R7" s="144" t="s">
        <v>82</v>
      </c>
      <c r="S7" s="144">
        <v>125</v>
      </c>
      <c r="T7" s="145">
        <f>S7*0.75/40</f>
        <v>2.34375</v>
      </c>
      <c r="U7" s="82">
        <f t="shared" si="1"/>
        <v>112.5</v>
      </c>
      <c r="V7" s="394"/>
      <c r="W7" s="395"/>
      <c r="X7" s="395"/>
      <c r="Y7" s="395"/>
      <c r="Z7" s="396"/>
    </row>
    <row r="8" spans="1:32" s="122" customFormat="1" ht="16.2" customHeight="1" x14ac:dyDescent="0.3">
      <c r="A8" s="385"/>
      <c r="B8" s="327"/>
      <c r="C8" s="84" t="s">
        <v>85</v>
      </c>
      <c r="D8" s="84">
        <v>45</v>
      </c>
      <c r="E8" s="85"/>
      <c r="F8" s="78">
        <f t="shared" si="3"/>
        <v>40.5</v>
      </c>
      <c r="G8" s="308"/>
      <c r="H8" s="144" t="s">
        <v>59</v>
      </c>
      <c r="I8" s="144">
        <v>25</v>
      </c>
      <c r="J8" s="145"/>
      <c r="K8" s="136">
        <f t="shared" si="2"/>
        <v>22.5</v>
      </c>
      <c r="L8" s="344"/>
      <c r="M8" s="142" t="s">
        <v>134</v>
      </c>
      <c r="N8" s="147">
        <v>20</v>
      </c>
      <c r="O8" s="148"/>
      <c r="P8" s="136">
        <f t="shared" si="0"/>
        <v>18</v>
      </c>
      <c r="Q8" s="299"/>
      <c r="R8" s="147" t="s">
        <v>64</v>
      </c>
      <c r="S8" s="147">
        <v>25</v>
      </c>
      <c r="T8" s="147"/>
      <c r="U8" s="82">
        <f t="shared" si="1"/>
        <v>22.5</v>
      </c>
      <c r="V8" s="394"/>
      <c r="W8" s="395"/>
      <c r="X8" s="395"/>
      <c r="Y8" s="395"/>
      <c r="Z8" s="396"/>
    </row>
    <row r="9" spans="1:32" s="122" customFormat="1" ht="16.2" customHeight="1" x14ac:dyDescent="0.3">
      <c r="A9" s="385"/>
      <c r="B9" s="327"/>
      <c r="C9" s="87" t="s">
        <v>67</v>
      </c>
      <c r="D9" s="87">
        <v>15</v>
      </c>
      <c r="E9" s="87"/>
      <c r="F9" s="78">
        <f t="shared" si="3"/>
        <v>13.5</v>
      </c>
      <c r="G9" s="308"/>
      <c r="H9" s="147" t="s">
        <v>84</v>
      </c>
      <c r="I9" s="147">
        <v>25</v>
      </c>
      <c r="J9" s="147"/>
      <c r="K9" s="136">
        <f t="shared" si="2"/>
        <v>22.5</v>
      </c>
      <c r="L9" s="344"/>
      <c r="M9" s="140" t="s">
        <v>123</v>
      </c>
      <c r="N9" s="140">
        <v>0.6</v>
      </c>
      <c r="O9" s="140"/>
      <c r="P9" s="136">
        <f t="shared" si="0"/>
        <v>0.54</v>
      </c>
      <c r="Q9" s="299"/>
      <c r="R9" s="147" t="s">
        <v>123</v>
      </c>
      <c r="S9" s="147">
        <v>0.6</v>
      </c>
      <c r="T9" s="147"/>
      <c r="U9" s="82">
        <f t="shared" si="1"/>
        <v>0.54</v>
      </c>
      <c r="V9" s="394"/>
      <c r="W9" s="395"/>
      <c r="X9" s="395"/>
      <c r="Y9" s="395"/>
      <c r="Z9" s="396"/>
    </row>
    <row r="10" spans="1:32" s="122" customFormat="1" ht="16.2" customHeight="1" x14ac:dyDescent="0.3">
      <c r="A10" s="385"/>
      <c r="B10" s="327"/>
      <c r="C10" s="87"/>
      <c r="D10" s="87"/>
      <c r="E10" s="87"/>
      <c r="F10" s="78">
        <f t="shared" si="3"/>
        <v>0</v>
      </c>
      <c r="G10" s="308"/>
      <c r="H10" s="147"/>
      <c r="I10" s="147"/>
      <c r="J10" s="147"/>
      <c r="K10" s="136">
        <f t="shared" si="2"/>
        <v>0</v>
      </c>
      <c r="L10" s="344"/>
      <c r="M10" s="142" t="s">
        <v>357</v>
      </c>
      <c r="N10" s="147">
        <v>15</v>
      </c>
      <c r="O10" s="148">
        <f>N10/55</f>
        <v>0.27272727272727271</v>
      </c>
      <c r="P10" s="136">
        <f t="shared" si="0"/>
        <v>13.5</v>
      </c>
      <c r="Q10" s="299"/>
      <c r="R10" s="140" t="s">
        <v>250</v>
      </c>
      <c r="S10" s="140">
        <v>5</v>
      </c>
      <c r="T10" s="140"/>
      <c r="U10" s="82">
        <f t="shared" si="1"/>
        <v>4.5</v>
      </c>
      <c r="V10" s="394"/>
      <c r="W10" s="395"/>
      <c r="X10" s="395"/>
      <c r="Y10" s="395"/>
      <c r="Z10" s="396"/>
    </row>
    <row r="11" spans="1:32" s="122" customFormat="1" ht="16.2" customHeight="1" x14ac:dyDescent="0.3">
      <c r="A11" s="385"/>
      <c r="B11" s="327"/>
      <c r="C11" s="87"/>
      <c r="D11" s="87"/>
      <c r="E11" s="88"/>
      <c r="F11" s="78">
        <f t="shared" si="3"/>
        <v>0</v>
      </c>
      <c r="G11" s="308"/>
      <c r="H11" s="147"/>
      <c r="I11" s="147"/>
      <c r="J11" s="147"/>
      <c r="K11" s="136">
        <f t="shared" si="2"/>
        <v>0</v>
      </c>
      <c r="L11" s="344"/>
      <c r="M11" s="175" t="s">
        <v>358</v>
      </c>
      <c r="N11" s="147">
        <v>0.6</v>
      </c>
      <c r="O11" s="148"/>
      <c r="P11" s="136">
        <f t="shared" si="0"/>
        <v>0.54</v>
      </c>
      <c r="Q11" s="299"/>
      <c r="R11" s="140"/>
      <c r="S11" s="140"/>
      <c r="T11" s="140"/>
      <c r="U11" s="82">
        <f t="shared" si="1"/>
        <v>0</v>
      </c>
      <c r="V11" s="394"/>
      <c r="W11" s="395"/>
      <c r="X11" s="395"/>
      <c r="Y11" s="395"/>
      <c r="Z11" s="396"/>
    </row>
    <row r="12" spans="1:32" s="122" customFormat="1" ht="16.2" customHeight="1" x14ac:dyDescent="0.3">
      <c r="A12" s="385"/>
      <c r="B12" s="327"/>
      <c r="C12" s="87"/>
      <c r="D12" s="87"/>
      <c r="E12" s="88"/>
      <c r="F12" s="78">
        <f t="shared" si="3"/>
        <v>0</v>
      </c>
      <c r="G12" s="308"/>
      <c r="H12" s="147"/>
      <c r="I12" s="147"/>
      <c r="J12" s="148"/>
      <c r="K12" s="136">
        <f t="shared" si="2"/>
        <v>0</v>
      </c>
      <c r="L12" s="344"/>
      <c r="M12" s="140"/>
      <c r="N12" s="140"/>
      <c r="O12" s="140"/>
      <c r="P12" s="136"/>
      <c r="Q12" s="299"/>
      <c r="R12" s="140"/>
      <c r="S12" s="140"/>
      <c r="T12" s="141"/>
      <c r="U12" s="82">
        <f t="shared" si="1"/>
        <v>0</v>
      </c>
      <c r="V12" s="394"/>
      <c r="W12" s="395"/>
      <c r="X12" s="395"/>
      <c r="Y12" s="395"/>
      <c r="Z12" s="396"/>
    </row>
    <row r="13" spans="1:32" s="122" customFormat="1" ht="16.2" customHeight="1" x14ac:dyDescent="0.3">
      <c r="A13" s="385"/>
      <c r="B13" s="327"/>
      <c r="C13" s="87"/>
      <c r="D13" s="87"/>
      <c r="E13" s="88"/>
      <c r="F13" s="78">
        <f t="shared" si="3"/>
        <v>0</v>
      </c>
      <c r="G13" s="308"/>
      <c r="H13" s="147"/>
      <c r="I13" s="147"/>
      <c r="J13" s="148"/>
      <c r="K13" s="136">
        <f t="shared" si="2"/>
        <v>0</v>
      </c>
      <c r="L13" s="345"/>
      <c r="M13" s="140"/>
      <c r="N13" s="140"/>
      <c r="O13" s="140"/>
      <c r="P13" s="136">
        <f t="shared" si="0"/>
        <v>0</v>
      </c>
      <c r="Q13" s="300"/>
      <c r="R13" s="140"/>
      <c r="S13" s="140"/>
      <c r="T13" s="141"/>
      <c r="U13" s="82">
        <f t="shared" si="1"/>
        <v>0</v>
      </c>
      <c r="V13" s="394"/>
      <c r="W13" s="395"/>
      <c r="X13" s="395"/>
      <c r="Y13" s="395"/>
      <c r="Z13" s="396"/>
    </row>
    <row r="14" spans="1:32" s="122" customFormat="1" ht="17.399999999999999" customHeight="1" x14ac:dyDescent="0.3">
      <c r="A14" s="384" t="s">
        <v>68</v>
      </c>
      <c r="B14" s="373" t="s">
        <v>195</v>
      </c>
      <c r="C14" s="147"/>
      <c r="D14" s="147"/>
      <c r="E14" s="148"/>
      <c r="F14" s="78">
        <f t="shared" si="3"/>
        <v>0</v>
      </c>
      <c r="G14" s="333" t="s">
        <v>210</v>
      </c>
      <c r="H14" s="84" t="s">
        <v>134</v>
      </c>
      <c r="I14" s="87">
        <v>15</v>
      </c>
      <c r="J14" s="26"/>
      <c r="K14" s="136">
        <f t="shared" si="2"/>
        <v>13.5</v>
      </c>
      <c r="L14" s="386" t="s">
        <v>186</v>
      </c>
      <c r="M14" s="144" t="s">
        <v>187</v>
      </c>
      <c r="N14" s="144">
        <v>80</v>
      </c>
      <c r="O14" s="145">
        <v>0.7</v>
      </c>
      <c r="P14" s="136">
        <f t="shared" ref="P14:P25" si="4">N14*$H$2/1000</f>
        <v>72</v>
      </c>
      <c r="Q14" s="298" t="s">
        <v>142</v>
      </c>
      <c r="R14" s="147" t="s">
        <v>115</v>
      </c>
      <c r="S14" s="147">
        <v>25</v>
      </c>
      <c r="T14" s="148"/>
      <c r="U14" s="82">
        <f t="shared" si="1"/>
        <v>22.5</v>
      </c>
      <c r="V14" s="394"/>
      <c r="W14" s="395"/>
      <c r="X14" s="395"/>
      <c r="Y14" s="395"/>
      <c r="Z14" s="396"/>
    </row>
    <row r="15" spans="1:32" s="122" customFormat="1" ht="16.2" customHeight="1" x14ac:dyDescent="0.3">
      <c r="A15" s="385"/>
      <c r="B15" s="308"/>
      <c r="C15" s="147" t="s">
        <v>249</v>
      </c>
      <c r="D15" s="134">
        <v>0.6</v>
      </c>
      <c r="E15" s="153"/>
      <c r="F15" s="78">
        <f t="shared" si="3"/>
        <v>0.54</v>
      </c>
      <c r="G15" s="334"/>
      <c r="H15" s="87" t="s">
        <v>211</v>
      </c>
      <c r="I15" s="76">
        <v>30</v>
      </c>
      <c r="J15" s="26">
        <f>I15/35</f>
        <v>0.8571428571428571</v>
      </c>
      <c r="K15" s="136">
        <f t="shared" si="2"/>
        <v>27</v>
      </c>
      <c r="L15" s="386"/>
      <c r="M15" s="151"/>
      <c r="N15" s="151"/>
      <c r="O15" s="152"/>
      <c r="P15" s="136">
        <f t="shared" si="4"/>
        <v>0</v>
      </c>
      <c r="Q15" s="299"/>
      <c r="R15" s="147" t="s">
        <v>86</v>
      </c>
      <c r="S15" s="147">
        <v>25</v>
      </c>
      <c r="T15" s="148"/>
      <c r="U15" s="82">
        <f t="shared" si="1"/>
        <v>22.5</v>
      </c>
      <c r="V15" s="394"/>
      <c r="W15" s="395"/>
      <c r="X15" s="395"/>
      <c r="Y15" s="395"/>
      <c r="Z15" s="396"/>
    </row>
    <row r="16" spans="1:32" s="122" customFormat="1" ht="16.2" customHeight="1" x14ac:dyDescent="0.3">
      <c r="A16" s="385"/>
      <c r="B16" s="308"/>
      <c r="C16" s="142" t="s">
        <v>44</v>
      </c>
      <c r="D16" s="142">
        <v>50</v>
      </c>
      <c r="E16" s="142">
        <f>D16/55</f>
        <v>0.90909090909090906</v>
      </c>
      <c r="F16" s="78">
        <f t="shared" si="3"/>
        <v>45</v>
      </c>
      <c r="G16" s="334"/>
      <c r="H16" s="117" t="s">
        <v>212</v>
      </c>
      <c r="I16" s="117">
        <v>35</v>
      </c>
      <c r="J16" s="57"/>
      <c r="K16" s="136">
        <f t="shared" si="2"/>
        <v>31.5</v>
      </c>
      <c r="L16" s="386"/>
      <c r="M16" s="151"/>
      <c r="N16" s="151"/>
      <c r="O16" s="152"/>
      <c r="P16" s="136">
        <f t="shared" si="4"/>
        <v>0</v>
      </c>
      <c r="Q16" s="299"/>
      <c r="R16" s="147" t="s">
        <v>67</v>
      </c>
      <c r="S16" s="147">
        <v>25</v>
      </c>
      <c r="T16" s="148"/>
      <c r="U16" s="82">
        <f t="shared" si="1"/>
        <v>22.5</v>
      </c>
      <c r="V16" s="394"/>
      <c r="W16" s="395"/>
      <c r="X16" s="395"/>
      <c r="Y16" s="395"/>
      <c r="Z16" s="396"/>
    </row>
    <row r="17" spans="1:26" s="122" customFormat="1" ht="16.2" customHeight="1" x14ac:dyDescent="0.3">
      <c r="A17" s="385"/>
      <c r="B17" s="308"/>
      <c r="C17" s="142"/>
      <c r="D17" s="142"/>
      <c r="E17" s="142"/>
      <c r="F17" s="150"/>
      <c r="G17" s="334"/>
      <c r="H17" s="131" t="s">
        <v>180</v>
      </c>
      <c r="I17" s="122">
        <v>0.6</v>
      </c>
      <c r="J17" s="57"/>
      <c r="K17" s="136">
        <f t="shared" si="2"/>
        <v>0.54</v>
      </c>
      <c r="L17" s="386"/>
      <c r="M17" s="144"/>
      <c r="N17" s="144"/>
      <c r="O17" s="145"/>
      <c r="P17" s="136">
        <f t="shared" si="4"/>
        <v>0</v>
      </c>
      <c r="Q17" s="299"/>
      <c r="R17" s="147" t="s">
        <v>57</v>
      </c>
      <c r="S17" s="134">
        <v>9</v>
      </c>
      <c r="T17" s="153">
        <f>S17/35</f>
        <v>0.25714285714285712</v>
      </c>
      <c r="U17" s="82">
        <f t="shared" si="1"/>
        <v>8.1</v>
      </c>
      <c r="V17" s="394"/>
      <c r="W17" s="395"/>
      <c r="X17" s="395"/>
      <c r="Y17" s="395"/>
      <c r="Z17" s="396"/>
    </row>
    <row r="18" spans="1:26" s="122" customFormat="1" ht="16.2" customHeight="1" x14ac:dyDescent="0.3">
      <c r="A18" s="385"/>
      <c r="B18" s="308"/>
      <c r="C18" s="140"/>
      <c r="D18" s="140"/>
      <c r="E18" s="142"/>
      <c r="F18" s="136"/>
      <c r="G18" s="334"/>
      <c r="H18" s="131"/>
      <c r="I18" s="131"/>
      <c r="J18" s="57"/>
      <c r="K18" s="136">
        <f t="shared" si="2"/>
        <v>0</v>
      </c>
      <c r="L18" s="386"/>
      <c r="M18" s="144"/>
      <c r="N18" s="144"/>
      <c r="O18" s="145"/>
      <c r="P18" s="136">
        <f t="shared" si="4"/>
        <v>0</v>
      </c>
      <c r="Q18" s="299"/>
      <c r="R18" s="147"/>
      <c r="S18" s="140"/>
      <c r="T18" s="140"/>
      <c r="U18" s="82">
        <f t="shared" si="1"/>
        <v>0</v>
      </c>
      <c r="V18" s="394"/>
      <c r="W18" s="395"/>
      <c r="X18" s="395"/>
      <c r="Y18" s="395"/>
      <c r="Z18" s="396"/>
    </row>
    <row r="19" spans="1:26" s="122" customFormat="1" ht="16.2" customHeight="1" x14ac:dyDescent="0.3">
      <c r="A19" s="385"/>
      <c r="B19" s="308"/>
      <c r="C19" s="142"/>
      <c r="D19" s="142"/>
      <c r="E19" s="142"/>
      <c r="F19" s="136"/>
      <c r="G19" s="335"/>
      <c r="H19" s="131"/>
      <c r="I19" s="131"/>
      <c r="J19" s="57"/>
      <c r="K19" s="136">
        <f t="shared" si="2"/>
        <v>0</v>
      </c>
      <c r="L19" s="386"/>
      <c r="M19" s="144"/>
      <c r="N19" s="144"/>
      <c r="O19" s="145"/>
      <c r="P19" s="136">
        <f t="shared" si="4"/>
        <v>0</v>
      </c>
      <c r="Q19" s="300"/>
      <c r="R19" s="147"/>
      <c r="S19" s="147"/>
      <c r="T19" s="153"/>
      <c r="U19" s="82">
        <f t="shared" si="1"/>
        <v>0</v>
      </c>
      <c r="V19" s="394"/>
      <c r="W19" s="395"/>
      <c r="X19" s="395"/>
      <c r="Y19" s="395"/>
      <c r="Z19" s="396"/>
    </row>
    <row r="20" spans="1:26" s="122" customFormat="1" ht="16.2" customHeight="1" x14ac:dyDescent="0.3">
      <c r="A20" s="388" t="s">
        <v>75</v>
      </c>
      <c r="B20" s="389" t="s">
        <v>61</v>
      </c>
      <c r="C20" s="92" t="s">
        <v>61</v>
      </c>
      <c r="D20" s="131">
        <v>70</v>
      </c>
      <c r="E20" s="83"/>
      <c r="F20" s="78">
        <f>D20*$H$2/1000</f>
        <v>63</v>
      </c>
      <c r="G20" s="314" t="s">
        <v>188</v>
      </c>
      <c r="H20" s="92" t="s">
        <v>197</v>
      </c>
      <c r="I20" s="131">
        <v>70</v>
      </c>
      <c r="J20" s="83"/>
      <c r="K20" s="136">
        <f t="shared" si="2"/>
        <v>63</v>
      </c>
      <c r="L20" s="386"/>
      <c r="M20" s="154"/>
      <c r="N20" s="140"/>
      <c r="O20" s="141"/>
      <c r="P20" s="136">
        <f t="shared" si="4"/>
        <v>0</v>
      </c>
      <c r="Q20" s="389" t="s">
        <v>61</v>
      </c>
      <c r="R20" s="92" t="s">
        <v>61</v>
      </c>
      <c r="S20" s="131">
        <v>70</v>
      </c>
      <c r="T20" s="83"/>
      <c r="U20" s="78">
        <f t="shared" ref="U20:U28" si="5">S20*$H$2/1000</f>
        <v>63</v>
      </c>
      <c r="V20" s="394"/>
      <c r="W20" s="395"/>
      <c r="X20" s="395"/>
      <c r="Y20" s="395"/>
      <c r="Z20" s="396"/>
    </row>
    <row r="21" spans="1:26" s="122" customFormat="1" ht="13.95" customHeight="1" x14ac:dyDescent="0.3">
      <c r="A21" s="388"/>
      <c r="B21" s="389"/>
      <c r="C21" s="131"/>
      <c r="D21" s="131"/>
      <c r="E21" s="83"/>
      <c r="F21" s="78"/>
      <c r="G21" s="315"/>
      <c r="H21" s="131"/>
      <c r="I21" s="131"/>
      <c r="J21" s="83"/>
      <c r="K21" s="136">
        <f t="shared" si="2"/>
        <v>0</v>
      </c>
      <c r="L21" s="386"/>
      <c r="M21" s="140"/>
      <c r="N21" s="140"/>
      <c r="O21" s="141"/>
      <c r="P21" s="136">
        <f t="shared" si="4"/>
        <v>0</v>
      </c>
      <c r="Q21" s="389"/>
      <c r="R21" s="131"/>
      <c r="S21" s="131"/>
      <c r="T21" s="83"/>
      <c r="U21" s="78">
        <f t="shared" si="5"/>
        <v>0</v>
      </c>
      <c r="V21" s="394"/>
      <c r="W21" s="395"/>
      <c r="X21" s="395"/>
      <c r="Y21" s="395"/>
      <c r="Z21" s="396"/>
    </row>
    <row r="22" spans="1:26" s="122" customFormat="1" ht="13.95" customHeight="1" x14ac:dyDescent="0.3">
      <c r="A22" s="388"/>
      <c r="B22" s="389"/>
      <c r="C22" s="131"/>
      <c r="D22" s="131"/>
      <c r="E22" s="83"/>
      <c r="F22" s="78"/>
      <c r="G22" s="315"/>
      <c r="H22" s="131"/>
      <c r="I22" s="131"/>
      <c r="J22" s="83"/>
      <c r="K22" s="136">
        <f t="shared" ref="K22:K23" si="6">I22*382/1000</f>
        <v>0</v>
      </c>
      <c r="L22" s="386"/>
      <c r="M22" s="140"/>
      <c r="N22" s="140"/>
      <c r="O22" s="141"/>
      <c r="P22" s="136">
        <f t="shared" si="4"/>
        <v>0</v>
      </c>
      <c r="Q22" s="389"/>
      <c r="R22" s="131"/>
      <c r="S22" s="131"/>
      <c r="T22" s="83"/>
      <c r="U22" s="78">
        <f t="shared" si="5"/>
        <v>0</v>
      </c>
      <c r="V22" s="394"/>
      <c r="W22" s="395"/>
      <c r="X22" s="395"/>
      <c r="Y22" s="395"/>
      <c r="Z22" s="396"/>
    </row>
    <row r="23" spans="1:26" s="122" customFormat="1" ht="13.95" customHeight="1" x14ac:dyDescent="0.3">
      <c r="A23" s="388"/>
      <c r="B23" s="389"/>
      <c r="C23" s="131"/>
      <c r="D23" s="131"/>
      <c r="E23" s="83"/>
      <c r="F23" s="78"/>
      <c r="G23" s="316"/>
      <c r="H23" s="131"/>
      <c r="I23" s="131"/>
      <c r="J23" s="83"/>
      <c r="K23" s="136">
        <f t="shared" si="6"/>
        <v>0</v>
      </c>
      <c r="L23" s="386"/>
      <c r="M23" s="140"/>
      <c r="N23" s="140"/>
      <c r="O23" s="141"/>
      <c r="P23" s="136">
        <f t="shared" si="4"/>
        <v>0</v>
      </c>
      <c r="Q23" s="389"/>
      <c r="R23" s="131"/>
      <c r="S23" s="131"/>
      <c r="T23" s="83"/>
      <c r="U23" s="78">
        <f t="shared" si="5"/>
        <v>0</v>
      </c>
      <c r="V23" s="394"/>
      <c r="W23" s="395"/>
      <c r="X23" s="395"/>
      <c r="Y23" s="395"/>
      <c r="Z23" s="396"/>
    </row>
    <row r="24" spans="1:26" s="122" customFormat="1" ht="15" customHeight="1" x14ac:dyDescent="0.3">
      <c r="A24" s="385" t="s">
        <v>58</v>
      </c>
      <c r="B24" s="327" t="s">
        <v>150</v>
      </c>
      <c r="C24" s="55" t="s">
        <v>118</v>
      </c>
      <c r="D24" s="64">
        <v>0.6</v>
      </c>
      <c r="E24" s="69"/>
      <c r="F24" s="78">
        <f>D24*$H$2/1000</f>
        <v>0.54</v>
      </c>
      <c r="G24" s="327" t="s">
        <v>225</v>
      </c>
      <c r="H24" s="55" t="s">
        <v>64</v>
      </c>
      <c r="I24" s="64">
        <v>25</v>
      </c>
      <c r="J24" s="69"/>
      <c r="K24" s="78">
        <f>I24*$H$2/1000</f>
        <v>22.5</v>
      </c>
      <c r="L24" s="327" t="s">
        <v>299</v>
      </c>
      <c r="M24" s="55" t="s">
        <v>108</v>
      </c>
      <c r="N24" s="64">
        <v>40</v>
      </c>
      <c r="O24" s="203"/>
      <c r="P24" s="136">
        <f t="shared" si="4"/>
        <v>36</v>
      </c>
      <c r="Q24" s="308" t="s">
        <v>207</v>
      </c>
      <c r="R24" s="144" t="s">
        <v>79</v>
      </c>
      <c r="S24" s="202">
        <v>15</v>
      </c>
      <c r="T24" s="203"/>
      <c r="U24" s="136">
        <f t="shared" si="5"/>
        <v>13.5</v>
      </c>
      <c r="V24" s="394"/>
      <c r="W24" s="395"/>
      <c r="X24" s="395"/>
      <c r="Y24" s="395"/>
      <c r="Z24" s="396"/>
    </row>
    <row r="25" spans="1:26" s="122" customFormat="1" ht="16.2" customHeight="1" x14ac:dyDescent="0.3">
      <c r="A25" s="385"/>
      <c r="B25" s="327"/>
      <c r="C25" s="55" t="s">
        <v>213</v>
      </c>
      <c r="D25" s="64">
        <v>0.6</v>
      </c>
      <c r="E25" s="69"/>
      <c r="F25" s="78">
        <f>D25*$H$2/1000</f>
        <v>0.54</v>
      </c>
      <c r="G25" s="327"/>
      <c r="H25" s="55" t="s">
        <v>214</v>
      </c>
      <c r="I25" s="64">
        <v>5</v>
      </c>
      <c r="J25" s="69"/>
      <c r="K25" s="78">
        <f>I25*$H$2/1000</f>
        <v>4.5</v>
      </c>
      <c r="L25" s="327"/>
      <c r="M25" s="55" t="s">
        <v>119</v>
      </c>
      <c r="N25" s="64">
        <v>5</v>
      </c>
      <c r="O25" s="203"/>
      <c r="P25" s="136">
        <f t="shared" si="4"/>
        <v>4.5</v>
      </c>
      <c r="Q25" s="308"/>
      <c r="R25" s="144" t="s">
        <v>84</v>
      </c>
      <c r="S25" s="202">
        <v>15</v>
      </c>
      <c r="T25" s="203"/>
      <c r="U25" s="136">
        <f t="shared" si="5"/>
        <v>13.5</v>
      </c>
      <c r="V25" s="394"/>
      <c r="W25" s="395"/>
      <c r="X25" s="395"/>
      <c r="Y25" s="395"/>
      <c r="Z25" s="396"/>
    </row>
    <row r="26" spans="1:26" s="122" customFormat="1" ht="16.2" customHeight="1" x14ac:dyDescent="0.3">
      <c r="A26" s="385"/>
      <c r="B26" s="327"/>
      <c r="C26" s="55"/>
      <c r="D26" s="64"/>
      <c r="E26" s="69"/>
      <c r="F26" s="78"/>
      <c r="G26" s="327"/>
      <c r="H26" s="55"/>
      <c r="I26" s="64"/>
      <c r="J26" s="69"/>
      <c r="K26" s="78"/>
      <c r="L26" s="327"/>
      <c r="M26" s="55"/>
      <c r="N26" s="64"/>
      <c r="O26" s="203"/>
      <c r="P26" s="150"/>
      <c r="Q26" s="308"/>
      <c r="R26" s="144" t="s">
        <v>44</v>
      </c>
      <c r="S26" s="202">
        <v>5</v>
      </c>
      <c r="T26" s="203"/>
      <c r="U26" s="136">
        <f t="shared" si="5"/>
        <v>4.5</v>
      </c>
      <c r="V26" s="394"/>
      <c r="W26" s="395"/>
      <c r="X26" s="395"/>
      <c r="Y26" s="395"/>
      <c r="Z26" s="396"/>
    </row>
    <row r="27" spans="1:26" s="122" customFormat="1" ht="16.2" customHeight="1" x14ac:dyDescent="0.3">
      <c r="A27" s="385"/>
      <c r="B27" s="327"/>
      <c r="C27" s="21"/>
      <c r="D27" s="118"/>
      <c r="E27" s="57"/>
      <c r="F27" s="78"/>
      <c r="G27" s="327"/>
      <c r="H27" s="21"/>
      <c r="I27" s="118"/>
      <c r="J27" s="57"/>
      <c r="K27" s="78"/>
      <c r="L27" s="327"/>
      <c r="M27" s="21"/>
      <c r="N27" s="118"/>
      <c r="O27" s="153"/>
      <c r="P27" s="150"/>
      <c r="Q27" s="308"/>
      <c r="R27" s="147" t="s">
        <v>59</v>
      </c>
      <c r="S27" s="134">
        <v>15</v>
      </c>
      <c r="T27" s="153"/>
      <c r="U27" s="136">
        <f t="shared" si="5"/>
        <v>13.5</v>
      </c>
      <c r="V27" s="394"/>
      <c r="W27" s="395"/>
      <c r="X27" s="395"/>
      <c r="Y27" s="395"/>
      <c r="Z27" s="396"/>
    </row>
    <row r="28" spans="1:26" s="122" customFormat="1" ht="16.2" customHeight="1" x14ac:dyDescent="0.3">
      <c r="A28" s="385"/>
      <c r="B28" s="327"/>
      <c r="C28" s="21"/>
      <c r="D28" s="118"/>
      <c r="E28" s="57"/>
      <c r="F28" s="78"/>
      <c r="G28" s="327"/>
      <c r="H28" s="21"/>
      <c r="I28" s="118"/>
      <c r="J28" s="57"/>
      <c r="K28" s="78"/>
      <c r="L28" s="327"/>
      <c r="M28" s="21"/>
      <c r="N28" s="118"/>
      <c r="O28" s="153"/>
      <c r="P28" s="150"/>
      <c r="Q28" s="308"/>
      <c r="R28" s="147" t="s">
        <v>67</v>
      </c>
      <c r="S28" s="134">
        <v>5</v>
      </c>
      <c r="T28" s="153"/>
      <c r="U28" s="136">
        <f t="shared" si="5"/>
        <v>4.5</v>
      </c>
      <c r="V28" s="394"/>
      <c r="W28" s="395"/>
      <c r="X28" s="395"/>
      <c r="Y28" s="395"/>
      <c r="Z28" s="396"/>
    </row>
    <row r="29" spans="1:26" s="122" customFormat="1" ht="16.2" customHeight="1" x14ac:dyDescent="0.25">
      <c r="A29" s="346" t="s">
        <v>4</v>
      </c>
      <c r="B29" s="347"/>
      <c r="C29" s="21"/>
      <c r="D29" s="118"/>
      <c r="E29" s="58"/>
      <c r="F29" s="11"/>
      <c r="G29" s="124" t="s">
        <v>4</v>
      </c>
      <c r="H29" s="21"/>
      <c r="I29" s="21"/>
      <c r="J29" s="26"/>
      <c r="K29" s="11"/>
      <c r="L29" s="119" t="s">
        <v>4</v>
      </c>
      <c r="M29" s="21">
        <v>1</v>
      </c>
      <c r="N29" s="21"/>
      <c r="O29" s="26"/>
      <c r="P29" s="11"/>
      <c r="Q29" s="124" t="s">
        <v>4</v>
      </c>
      <c r="R29" s="21"/>
      <c r="S29" s="21"/>
      <c r="T29" s="26"/>
      <c r="U29" s="11"/>
      <c r="V29" s="394"/>
      <c r="W29" s="395"/>
      <c r="X29" s="395"/>
      <c r="Y29" s="395"/>
      <c r="Z29" s="396"/>
    </row>
    <row r="30" spans="1:26" s="122" customFormat="1" ht="16.95" customHeight="1" thickBot="1" x14ac:dyDescent="0.3">
      <c r="A30" s="348" t="s">
        <v>1</v>
      </c>
      <c r="B30" s="349"/>
      <c r="C30" s="120"/>
      <c r="D30" s="22"/>
      <c r="E30" s="59"/>
      <c r="F30" s="12"/>
      <c r="G30" s="60" t="s">
        <v>1</v>
      </c>
      <c r="H30" s="120"/>
      <c r="I30" s="22"/>
      <c r="J30" s="27"/>
      <c r="K30" s="12"/>
      <c r="L30" s="73" t="s">
        <v>5</v>
      </c>
      <c r="M30" s="120"/>
      <c r="N30" s="22"/>
      <c r="O30" s="27"/>
      <c r="P30" s="12"/>
      <c r="Q30" s="60" t="s">
        <v>1</v>
      </c>
      <c r="R30" s="120" t="s">
        <v>336</v>
      </c>
      <c r="S30" s="22"/>
      <c r="T30" s="27"/>
      <c r="U30" s="12"/>
      <c r="V30" s="397"/>
      <c r="W30" s="398"/>
      <c r="X30" s="398"/>
      <c r="Y30" s="398"/>
      <c r="Z30" s="399"/>
    </row>
    <row r="31" spans="1:26" s="122" customFormat="1" x14ac:dyDescent="0.3">
      <c r="A31" s="350" t="s">
        <v>6</v>
      </c>
      <c r="B31" s="331" t="s">
        <v>7</v>
      </c>
      <c r="C31" s="332"/>
      <c r="D31" s="13"/>
      <c r="E31" s="13"/>
      <c r="F31" s="13"/>
      <c r="G31" s="331" t="s">
        <v>7</v>
      </c>
      <c r="H31" s="332"/>
      <c r="I31" s="13"/>
      <c r="J31" s="13"/>
      <c r="K31" s="13"/>
      <c r="L31" s="331" t="s">
        <v>7</v>
      </c>
      <c r="M31" s="332"/>
      <c r="N31" s="13"/>
      <c r="O31" s="13"/>
      <c r="P31" s="13"/>
      <c r="Q31" s="331" t="s">
        <v>7</v>
      </c>
      <c r="R31" s="332"/>
      <c r="S31" s="13"/>
      <c r="T31" s="28"/>
      <c r="U31" s="14"/>
      <c r="V31" s="331" t="s">
        <v>7</v>
      </c>
      <c r="W31" s="332"/>
      <c r="X31" s="13"/>
      <c r="Y31" s="28"/>
      <c r="Z31" s="14"/>
    </row>
    <row r="32" spans="1:26" s="122" customFormat="1" ht="13.8" x14ac:dyDescent="0.25">
      <c r="A32" s="351"/>
      <c r="B32" s="337" t="s">
        <v>24</v>
      </c>
      <c r="C32" s="337"/>
      <c r="D32" s="21">
        <v>5.5</v>
      </c>
      <c r="E32" s="21"/>
      <c r="F32" s="117"/>
      <c r="G32" s="337" t="s">
        <v>24</v>
      </c>
      <c r="H32" s="337"/>
      <c r="I32" s="204">
        <v>5.5</v>
      </c>
      <c r="J32" s="21"/>
      <c r="K32" s="117"/>
      <c r="L32" s="337" t="s">
        <v>24</v>
      </c>
      <c r="M32" s="337"/>
      <c r="N32" s="21">
        <v>5.5</v>
      </c>
      <c r="O32" s="21"/>
      <c r="P32" s="117"/>
      <c r="Q32" s="337" t="s">
        <v>24</v>
      </c>
      <c r="R32" s="337"/>
      <c r="S32" s="21">
        <v>5.5</v>
      </c>
      <c r="T32" s="26"/>
      <c r="U32" s="47"/>
      <c r="V32" s="337" t="s">
        <v>24</v>
      </c>
      <c r="W32" s="337"/>
      <c r="X32" s="21"/>
      <c r="Y32" s="26"/>
      <c r="Z32" s="47"/>
    </row>
    <row r="33" spans="1:26" s="122" customFormat="1" ht="13.8" x14ac:dyDescent="0.25">
      <c r="A33" s="351"/>
      <c r="B33" s="337" t="s">
        <v>25</v>
      </c>
      <c r="C33" s="337"/>
      <c r="D33" s="19">
        <f>SUM(E7:E21)</f>
        <v>3.1948051948051948</v>
      </c>
      <c r="E33" s="23"/>
      <c r="F33" s="117"/>
      <c r="G33" s="337" t="s">
        <v>25</v>
      </c>
      <c r="H33" s="337"/>
      <c r="I33" s="19">
        <f>SUM(J7:J21)</f>
        <v>3.2857142857142856</v>
      </c>
      <c r="J33" s="23"/>
      <c r="K33" s="117"/>
      <c r="L33" s="337" t="s">
        <v>25</v>
      </c>
      <c r="M33" s="337"/>
      <c r="N33" s="19">
        <f>SUM(O6:O21)</f>
        <v>2.5441558441558438</v>
      </c>
      <c r="O33" s="23"/>
      <c r="P33" s="117"/>
      <c r="Q33" s="337" t="s">
        <v>25</v>
      </c>
      <c r="R33" s="337"/>
      <c r="S33" s="19">
        <f>SUM(T7:T20)</f>
        <v>2.6008928571428571</v>
      </c>
      <c r="T33" s="52"/>
      <c r="U33" s="47"/>
      <c r="V33" s="337" t="s">
        <v>25</v>
      </c>
      <c r="W33" s="337"/>
      <c r="X33" s="19"/>
      <c r="Y33" s="52"/>
      <c r="Z33" s="47"/>
    </row>
    <row r="34" spans="1:26" s="122" customFormat="1" ht="13.8" x14ac:dyDescent="0.25">
      <c r="A34" s="351"/>
      <c r="B34" s="337" t="s">
        <v>29</v>
      </c>
      <c r="C34" s="337"/>
      <c r="D34" s="23">
        <v>1.35</v>
      </c>
      <c r="E34" s="23"/>
      <c r="F34" s="117"/>
      <c r="G34" s="337" t="s">
        <v>29</v>
      </c>
      <c r="H34" s="337"/>
      <c r="I34" s="23">
        <v>1.8</v>
      </c>
      <c r="J34" s="23"/>
      <c r="K34" s="117"/>
      <c r="L34" s="337" t="s">
        <v>29</v>
      </c>
      <c r="M34" s="337"/>
      <c r="N34" s="23">
        <v>1.6</v>
      </c>
      <c r="O34" s="23"/>
      <c r="P34" s="117"/>
      <c r="Q34" s="337" t="s">
        <v>29</v>
      </c>
      <c r="R34" s="337"/>
      <c r="S34" s="23">
        <v>1.95</v>
      </c>
      <c r="T34" s="52"/>
      <c r="U34" s="47"/>
      <c r="V34" s="337" t="s">
        <v>29</v>
      </c>
      <c r="W34" s="337"/>
      <c r="X34" s="23"/>
      <c r="Y34" s="52"/>
      <c r="Z34" s="47"/>
    </row>
    <row r="35" spans="1:26" s="122" customFormat="1" ht="13.8" x14ac:dyDescent="0.25">
      <c r="A35" s="352"/>
      <c r="B35" s="337" t="s">
        <v>26</v>
      </c>
      <c r="C35" s="337"/>
      <c r="D35" s="24"/>
      <c r="E35" s="24"/>
      <c r="F35" s="72"/>
      <c r="G35" s="337" t="s">
        <v>26</v>
      </c>
      <c r="H35" s="337"/>
      <c r="I35" s="24"/>
      <c r="J35" s="24"/>
      <c r="K35" s="72"/>
      <c r="L35" s="337" t="s">
        <v>26</v>
      </c>
      <c r="M35" s="337"/>
      <c r="N35" s="24">
        <v>1</v>
      </c>
      <c r="O35" s="24"/>
      <c r="P35" s="72"/>
      <c r="Q35" s="337" t="s">
        <v>26</v>
      </c>
      <c r="R35" s="337"/>
      <c r="S35" s="24"/>
      <c r="T35" s="53"/>
      <c r="U35" s="49"/>
      <c r="V35" s="337" t="s">
        <v>26</v>
      </c>
      <c r="W35" s="337"/>
      <c r="X35" s="24"/>
      <c r="Y35" s="53"/>
      <c r="Z35" s="49"/>
    </row>
    <row r="36" spans="1:26" s="122" customFormat="1" ht="13.8" x14ac:dyDescent="0.25">
      <c r="A36" s="352"/>
      <c r="B36" s="338" t="s">
        <v>74</v>
      </c>
      <c r="C36" s="339"/>
      <c r="D36" s="24"/>
      <c r="E36" s="24"/>
      <c r="F36" s="72"/>
      <c r="G36" s="338" t="s">
        <v>74</v>
      </c>
      <c r="H36" s="339"/>
      <c r="I36" s="24"/>
      <c r="J36" s="24"/>
      <c r="K36" s="72"/>
      <c r="L36" s="338" t="s">
        <v>11</v>
      </c>
      <c r="M36" s="339"/>
      <c r="N36" s="24"/>
      <c r="O36" s="24"/>
      <c r="P36" s="72"/>
      <c r="Q36" s="338" t="s">
        <v>74</v>
      </c>
      <c r="R36" s="339"/>
      <c r="S36" s="24">
        <v>1</v>
      </c>
      <c r="T36" s="53"/>
      <c r="U36" s="49"/>
      <c r="V36" s="338" t="s">
        <v>74</v>
      </c>
      <c r="W36" s="339"/>
      <c r="X36" s="24"/>
      <c r="Y36" s="53"/>
      <c r="Z36" s="49"/>
    </row>
    <row r="37" spans="1:26" s="122" customFormat="1" ht="13.8" x14ac:dyDescent="0.25">
      <c r="A37" s="352"/>
      <c r="B37" s="338" t="s">
        <v>12</v>
      </c>
      <c r="C37" s="339"/>
      <c r="D37" s="24">
        <v>2.5</v>
      </c>
      <c r="E37" s="24"/>
      <c r="F37" s="72"/>
      <c r="G37" s="338" t="s">
        <v>12</v>
      </c>
      <c r="H37" s="339"/>
      <c r="I37" s="24">
        <v>2.5</v>
      </c>
      <c r="J37" s="24"/>
      <c r="K37" s="72"/>
      <c r="L37" s="338" t="s">
        <v>12</v>
      </c>
      <c r="M37" s="339"/>
      <c r="N37" s="24">
        <v>2.5</v>
      </c>
      <c r="O37" s="24"/>
      <c r="P37" s="72"/>
      <c r="Q37" s="338" t="s">
        <v>12</v>
      </c>
      <c r="R37" s="339"/>
      <c r="S37" s="24">
        <v>2.5</v>
      </c>
      <c r="T37" s="53"/>
      <c r="U37" s="49"/>
      <c r="V37" s="338" t="s">
        <v>12</v>
      </c>
      <c r="W37" s="339"/>
      <c r="X37" s="24"/>
      <c r="Y37" s="53"/>
      <c r="Z37" s="49"/>
    </row>
    <row r="38" spans="1:26" s="122" customFormat="1" ht="22.8" thickBot="1" x14ac:dyDescent="0.3">
      <c r="A38" s="353"/>
      <c r="B38" s="340" t="s">
        <v>27</v>
      </c>
      <c r="C38" s="340"/>
      <c r="D38" s="32">
        <f>D32*70+D33*75+D34*25+D35*60+D36*120+D37*45</f>
        <v>770.86038961038957</v>
      </c>
      <c r="E38" s="50"/>
      <c r="F38" s="120"/>
      <c r="G38" s="340" t="s">
        <v>27</v>
      </c>
      <c r="H38" s="340"/>
      <c r="I38" s="32">
        <f>I32*70+I33*75+I34*25+I35*60+I36*120+I37*45</f>
        <v>788.92857142857144</v>
      </c>
      <c r="J38" s="32"/>
      <c r="K38" s="120"/>
      <c r="L38" s="340" t="s">
        <v>27</v>
      </c>
      <c r="M38" s="340"/>
      <c r="N38" s="32">
        <f>N32*70+N33*75+N34*25+N35*60+N36*120+N37*45</f>
        <v>788.31168831168827</v>
      </c>
      <c r="O38" s="32"/>
      <c r="P38" s="120"/>
      <c r="Q38" s="340" t="s">
        <v>27</v>
      </c>
      <c r="R38" s="340"/>
      <c r="S38" s="32">
        <f>S32*70+S33*75+S34*25+S35*60+S36*120+S37*45</f>
        <v>861.31696428571422</v>
      </c>
      <c r="T38" s="54"/>
      <c r="U38" s="48"/>
      <c r="V38" s="340" t="s">
        <v>27</v>
      </c>
      <c r="W38" s="340"/>
      <c r="X38" s="32">
        <f>X32*70+X33*75+X34*25+X35*60+X36*120+X37*45</f>
        <v>0</v>
      </c>
      <c r="Y38" s="54"/>
      <c r="Z38" s="48"/>
    </row>
    <row r="39" spans="1:26" s="15" customFormat="1" x14ac:dyDescent="0.3">
      <c r="A39" s="43"/>
      <c r="B39" s="15" t="s">
        <v>2</v>
      </c>
      <c r="I39" s="15" t="s">
        <v>10</v>
      </c>
      <c r="S39" s="15" t="s">
        <v>3</v>
      </c>
      <c r="U39" s="43"/>
      <c r="W39" s="43"/>
      <c r="X39" s="43"/>
      <c r="Y39" s="43"/>
      <c r="Z39" s="43"/>
    </row>
    <row r="40" spans="1:26" s="123" customFormat="1" ht="13.8" x14ac:dyDescent="0.3">
      <c r="A40" s="341" t="s">
        <v>34</v>
      </c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</row>
    <row r="41" spans="1:26" s="123" customFormat="1" ht="19.8" x14ac:dyDescent="0.3">
      <c r="A41" s="70" t="s">
        <v>9</v>
      </c>
      <c r="C41" s="25"/>
      <c r="D41" s="25"/>
      <c r="E41" s="25"/>
      <c r="F41" s="25"/>
      <c r="H41" s="25"/>
      <c r="I41" s="25"/>
      <c r="J41" s="25"/>
      <c r="K41" s="25"/>
      <c r="M41" s="25"/>
      <c r="N41" s="25"/>
      <c r="O41" s="25"/>
      <c r="P41" s="25"/>
      <c r="Q41" s="71" t="s">
        <v>13</v>
      </c>
      <c r="R41" s="51"/>
      <c r="S41" s="51"/>
      <c r="T41" s="51"/>
      <c r="U41" s="51"/>
      <c r="V41" s="42"/>
      <c r="W41" s="51"/>
      <c r="X41" s="51"/>
      <c r="Y41" s="51"/>
      <c r="Z41" s="25"/>
    </row>
    <row r="42" spans="1:26" s="122" customFormat="1" ht="13.8" x14ac:dyDescent="0.3">
      <c r="A42" s="342" t="s">
        <v>8</v>
      </c>
      <c r="B42" s="342"/>
      <c r="C42" s="342"/>
      <c r="D42" s="342"/>
      <c r="E42" s="342"/>
      <c r="F42" s="342"/>
      <c r="G42" s="342"/>
      <c r="H42" s="342"/>
      <c r="I42" s="342"/>
      <c r="J42" s="342"/>
      <c r="K42" s="342"/>
      <c r="L42" s="342"/>
      <c r="M42" s="342"/>
      <c r="N42" s="342"/>
      <c r="O42" s="342"/>
      <c r="P42" s="342"/>
    </row>
  </sheetData>
  <mergeCells count="78">
    <mergeCell ref="A40:P40"/>
    <mergeCell ref="A42:P42"/>
    <mergeCell ref="B37:C37"/>
    <mergeCell ref="G37:H37"/>
    <mergeCell ref="L37:M37"/>
    <mergeCell ref="Q37:R37"/>
    <mergeCell ref="V37:W37"/>
    <mergeCell ref="B38:C38"/>
    <mergeCell ref="G38:H38"/>
    <mergeCell ref="L38:M38"/>
    <mergeCell ref="Q38:R38"/>
    <mergeCell ref="V38:W38"/>
    <mergeCell ref="L35:M35"/>
    <mergeCell ref="Q35:R35"/>
    <mergeCell ref="V35:W35"/>
    <mergeCell ref="B36:C36"/>
    <mergeCell ref="G36:H36"/>
    <mergeCell ref="L36:M36"/>
    <mergeCell ref="Q36:R36"/>
    <mergeCell ref="V36:W36"/>
    <mergeCell ref="Q33:R33"/>
    <mergeCell ref="V33:W33"/>
    <mergeCell ref="B34:C34"/>
    <mergeCell ref="G34:H34"/>
    <mergeCell ref="L34:M34"/>
    <mergeCell ref="Q34:R34"/>
    <mergeCell ref="V34:W34"/>
    <mergeCell ref="L33:M33"/>
    <mergeCell ref="Q31:R31"/>
    <mergeCell ref="V31:W31"/>
    <mergeCell ref="B32:C32"/>
    <mergeCell ref="G32:H32"/>
    <mergeCell ref="L32:M32"/>
    <mergeCell ref="Q32:R32"/>
    <mergeCell ref="V32:W32"/>
    <mergeCell ref="L31:M31"/>
    <mergeCell ref="A20:A23"/>
    <mergeCell ref="B20:B23"/>
    <mergeCell ref="G20:G23"/>
    <mergeCell ref="A24:A28"/>
    <mergeCell ref="B24:B28"/>
    <mergeCell ref="G24:G28"/>
    <mergeCell ref="A29:B29"/>
    <mergeCell ref="A30:B30"/>
    <mergeCell ref="A31:A38"/>
    <mergeCell ref="B31:C31"/>
    <mergeCell ref="G31:H31"/>
    <mergeCell ref="B33:C33"/>
    <mergeCell ref="G33:H33"/>
    <mergeCell ref="B35:C35"/>
    <mergeCell ref="G35:H35"/>
    <mergeCell ref="L24:L28"/>
    <mergeCell ref="Q24:Q28"/>
    <mergeCell ref="V5:Z30"/>
    <mergeCell ref="L14:L19"/>
    <mergeCell ref="Q14:Q19"/>
    <mergeCell ref="A14:A19"/>
    <mergeCell ref="B14:B19"/>
    <mergeCell ref="L20:L23"/>
    <mergeCell ref="Q20:Q23"/>
    <mergeCell ref="A1:P1"/>
    <mergeCell ref="A2:G2"/>
    <mergeCell ref="A7:A13"/>
    <mergeCell ref="B7:B13"/>
    <mergeCell ref="G7:G13"/>
    <mergeCell ref="Q7:Q13"/>
    <mergeCell ref="A5:A6"/>
    <mergeCell ref="B5:B6"/>
    <mergeCell ref="G5:G6"/>
    <mergeCell ref="L5:L13"/>
    <mergeCell ref="Q5:Q6"/>
    <mergeCell ref="G14:G19"/>
    <mergeCell ref="S2:W2"/>
    <mergeCell ref="B3:F3"/>
    <mergeCell ref="G3:K3"/>
    <mergeCell ref="L3:P3"/>
    <mergeCell ref="Q3:U3"/>
    <mergeCell ref="V3:Z3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7" orientation="landscape" r:id="rId1"/>
  <headerFooter alignWithMargins="0"/>
  <rowBreaks count="1" manualBreakCount="1">
    <brk id="3" max="16383" man="1"/>
  </rowBreaks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F0E51-F327-4111-97B3-2C7E86E1452B}">
  <sheetPr>
    <pageSetUpPr fitToPage="1"/>
  </sheetPr>
  <dimension ref="A1:AF42"/>
  <sheetViews>
    <sheetView view="pageBreakPreview" topLeftCell="A4" zoomScale="70" zoomScaleNormal="100" zoomScaleSheetLayoutView="70" workbookViewId="0">
      <selection activeCell="L5" sqref="L5:P13"/>
    </sheetView>
  </sheetViews>
  <sheetFormatPr defaultColWidth="8.77734375" defaultRowHeight="16.2" x14ac:dyDescent="0.3"/>
  <cols>
    <col min="1" max="1" width="4.109375" style="16" customWidth="1"/>
    <col min="2" max="2" width="6.6640625" style="17" customWidth="1"/>
    <col min="3" max="3" width="14.109375" style="16" customWidth="1"/>
    <col min="4" max="4" width="9.77734375" style="16" customWidth="1"/>
    <col min="5" max="5" width="4" style="16" hidden="1" customWidth="1"/>
    <col min="6" max="6" width="7.109375" style="16" customWidth="1"/>
    <col min="7" max="7" width="7.109375" style="17" customWidth="1"/>
    <col min="8" max="8" width="15.6640625" style="16" customWidth="1"/>
    <col min="9" max="9" width="7.6640625" style="16" customWidth="1"/>
    <col min="10" max="10" width="7.109375" style="16" hidden="1" customWidth="1"/>
    <col min="11" max="11" width="7.21875" style="16" customWidth="1"/>
    <col min="12" max="12" width="6.109375" style="17" customWidth="1"/>
    <col min="13" max="13" width="15.109375" style="16" customWidth="1"/>
    <col min="14" max="14" width="8.44140625" style="16" customWidth="1"/>
    <col min="15" max="15" width="3" style="16" hidden="1" customWidth="1"/>
    <col min="16" max="16" width="6.6640625" style="16" customWidth="1"/>
    <col min="17" max="17" width="7.5546875" style="17" customWidth="1"/>
    <col min="18" max="18" width="13.88671875" style="16" customWidth="1"/>
    <col min="19" max="19" width="9" style="16" customWidth="1"/>
    <col min="20" max="20" width="4.21875" style="16" hidden="1" customWidth="1"/>
    <col min="21" max="21" width="7" style="16" customWidth="1"/>
    <col min="22" max="22" width="6.6640625" style="17" customWidth="1"/>
    <col min="23" max="23" width="13.33203125" style="16" customWidth="1"/>
    <col min="24" max="24" width="9.21875" style="16" customWidth="1"/>
    <col min="25" max="25" width="4" style="16" hidden="1" customWidth="1"/>
    <col min="26" max="26" width="8.21875" style="16" customWidth="1"/>
    <col min="27" max="16384" width="8.77734375" style="16"/>
  </cols>
  <sheetData>
    <row r="1" spans="1:32" ht="22.2" x14ac:dyDescent="0.3">
      <c r="A1" s="293" t="s">
        <v>335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121"/>
      <c r="R1" s="121"/>
      <c r="S1" s="37" t="s">
        <v>51</v>
      </c>
      <c r="T1" s="37"/>
      <c r="U1" s="37"/>
      <c r="V1" s="37"/>
      <c r="W1" s="37"/>
      <c r="X1" s="37"/>
      <c r="Y1" s="37"/>
      <c r="Z1" s="37"/>
      <c r="AA1" s="37"/>
      <c r="AB1" s="38"/>
      <c r="AC1" s="38"/>
      <c r="AD1" s="38"/>
      <c r="AE1" s="38"/>
      <c r="AF1" s="38"/>
    </row>
    <row r="2" spans="1:32" s="43" customFormat="1" ht="18.600000000000001" customHeight="1" thickBot="1" x14ac:dyDescent="0.35">
      <c r="A2" s="294" t="s">
        <v>242</v>
      </c>
      <c r="B2" s="295"/>
      <c r="C2" s="295"/>
      <c r="D2" s="295"/>
      <c r="E2" s="295"/>
      <c r="F2" s="295"/>
      <c r="G2" s="295"/>
      <c r="H2" s="43">
        <v>900</v>
      </c>
      <c r="L2" s="15"/>
      <c r="S2" s="320" t="s">
        <v>52</v>
      </c>
      <c r="T2" s="320"/>
      <c r="U2" s="320"/>
      <c r="V2" s="320"/>
      <c r="W2" s="320"/>
      <c r="X2" s="39"/>
      <c r="Y2" s="39"/>
      <c r="Z2" s="39"/>
      <c r="AA2" s="38"/>
    </row>
    <row r="3" spans="1:32" s="45" customFormat="1" ht="13.8" x14ac:dyDescent="0.25">
      <c r="A3" s="44" t="s">
        <v>0</v>
      </c>
      <c r="B3" s="321">
        <v>46293</v>
      </c>
      <c r="C3" s="322"/>
      <c r="D3" s="322"/>
      <c r="E3" s="322"/>
      <c r="F3" s="323"/>
      <c r="G3" s="321">
        <v>46294</v>
      </c>
      <c r="H3" s="322"/>
      <c r="I3" s="322"/>
      <c r="J3" s="322"/>
      <c r="K3" s="323"/>
      <c r="L3" s="321">
        <v>46295</v>
      </c>
      <c r="M3" s="322"/>
      <c r="N3" s="322"/>
      <c r="O3" s="322"/>
      <c r="P3" s="323"/>
      <c r="Q3" s="321">
        <v>46296</v>
      </c>
      <c r="R3" s="322"/>
      <c r="S3" s="322"/>
      <c r="T3" s="322"/>
      <c r="U3" s="323"/>
      <c r="V3" s="321">
        <v>46297</v>
      </c>
      <c r="W3" s="322"/>
      <c r="X3" s="322"/>
      <c r="Y3" s="322"/>
      <c r="Z3" s="323"/>
    </row>
    <row r="4" spans="1:32" s="45" customFormat="1" ht="16.2" customHeight="1" x14ac:dyDescent="0.25">
      <c r="A4" s="46" t="s">
        <v>53</v>
      </c>
      <c r="B4" s="7" t="s">
        <v>55</v>
      </c>
      <c r="C4" s="8" t="s">
        <v>72</v>
      </c>
      <c r="D4" s="118" t="s">
        <v>70</v>
      </c>
      <c r="E4" s="58"/>
      <c r="F4" s="9" t="s">
        <v>71</v>
      </c>
      <c r="G4" s="10" t="s">
        <v>55</v>
      </c>
      <c r="H4" s="8" t="s">
        <v>72</v>
      </c>
      <c r="I4" s="118" t="s">
        <v>70</v>
      </c>
      <c r="J4" s="57"/>
      <c r="K4" s="9" t="s">
        <v>71</v>
      </c>
      <c r="L4" s="63" t="s">
        <v>55</v>
      </c>
      <c r="M4" s="8" t="s">
        <v>72</v>
      </c>
      <c r="N4" s="118" t="s">
        <v>70</v>
      </c>
      <c r="O4" s="57"/>
      <c r="P4" s="9" t="s">
        <v>71</v>
      </c>
      <c r="Q4" s="10" t="s">
        <v>55</v>
      </c>
      <c r="R4" s="8" t="s">
        <v>72</v>
      </c>
      <c r="S4" s="118" t="s">
        <v>70</v>
      </c>
      <c r="T4" s="57"/>
      <c r="U4" s="9" t="s">
        <v>71</v>
      </c>
      <c r="V4" s="10" t="s">
        <v>55</v>
      </c>
      <c r="W4" s="8" t="s">
        <v>72</v>
      </c>
      <c r="X4" s="118" t="s">
        <v>70</v>
      </c>
      <c r="Y4" s="57"/>
      <c r="Z4" s="9" t="s">
        <v>71</v>
      </c>
    </row>
    <row r="5" spans="1:32" s="45" customFormat="1" ht="13.95" customHeight="1" x14ac:dyDescent="0.25">
      <c r="A5" s="379" t="s">
        <v>45</v>
      </c>
      <c r="B5" s="404" t="s">
        <v>200</v>
      </c>
      <c r="C5" s="392"/>
      <c r="D5" s="392"/>
      <c r="E5" s="392"/>
      <c r="F5" s="393"/>
      <c r="G5" s="358" t="s">
        <v>154</v>
      </c>
      <c r="H5" s="133" t="s">
        <v>63</v>
      </c>
      <c r="I5" s="140">
        <v>110</v>
      </c>
      <c r="J5" s="141"/>
      <c r="K5" s="136">
        <f>I5*$H$2/1000</f>
        <v>99</v>
      </c>
      <c r="L5" s="400" t="s">
        <v>340</v>
      </c>
      <c r="M5" s="133" t="s">
        <v>296</v>
      </c>
      <c r="N5" s="140">
        <v>180</v>
      </c>
      <c r="O5" s="141"/>
      <c r="P5" s="136">
        <f>N5*$H$2/1000</f>
        <v>162</v>
      </c>
      <c r="Q5" s="358"/>
      <c r="R5" s="133"/>
      <c r="S5" s="140"/>
      <c r="T5" s="141"/>
      <c r="U5" s="136"/>
      <c r="V5" s="358"/>
      <c r="W5" s="133"/>
      <c r="X5" s="140"/>
      <c r="Y5" s="141"/>
      <c r="Z5" s="136"/>
    </row>
    <row r="6" spans="1:32" s="45" customFormat="1" ht="16.2" customHeight="1" x14ac:dyDescent="0.25">
      <c r="A6" s="379"/>
      <c r="B6" s="405"/>
      <c r="C6" s="395"/>
      <c r="D6" s="395"/>
      <c r="E6" s="395"/>
      <c r="F6" s="396"/>
      <c r="G6" s="358"/>
      <c r="H6" s="140" t="s">
        <v>181</v>
      </c>
      <c r="I6" s="140">
        <v>0.6</v>
      </c>
      <c r="J6" s="141"/>
      <c r="K6" s="136">
        <f>I6*$H$2/1000</f>
        <v>0.54</v>
      </c>
      <c r="L6" s="401"/>
      <c r="M6" s="142" t="s">
        <v>66</v>
      </c>
      <c r="N6" s="176">
        <v>80</v>
      </c>
      <c r="O6" s="143"/>
      <c r="P6" s="136">
        <f t="shared" ref="P6:P14" si="0">N6*$H$2/1000</f>
        <v>72</v>
      </c>
      <c r="Q6" s="358"/>
      <c r="R6" s="140"/>
      <c r="S6" s="140"/>
      <c r="T6" s="141"/>
      <c r="U6" s="136"/>
      <c r="V6" s="358"/>
      <c r="W6" s="140"/>
      <c r="X6" s="140"/>
      <c r="Y6" s="141"/>
      <c r="Z6" s="136"/>
    </row>
    <row r="7" spans="1:32" s="122" customFormat="1" ht="15" customHeight="1" x14ac:dyDescent="0.3">
      <c r="A7" s="384" t="s">
        <v>95</v>
      </c>
      <c r="B7" s="405"/>
      <c r="C7" s="395"/>
      <c r="D7" s="395"/>
      <c r="E7" s="395"/>
      <c r="F7" s="396"/>
      <c r="G7" s="373" t="s">
        <v>231</v>
      </c>
      <c r="H7" s="144" t="s">
        <v>96</v>
      </c>
      <c r="I7" s="144">
        <v>85</v>
      </c>
      <c r="J7" s="145">
        <f>I7/35</f>
        <v>2.4285714285714284</v>
      </c>
      <c r="K7" s="136">
        <f t="shared" ref="K7:K16" si="1">I7*$H$2/1000</f>
        <v>76.5</v>
      </c>
      <c r="L7" s="401"/>
      <c r="M7" s="142" t="s">
        <v>87</v>
      </c>
      <c r="N7" s="142">
        <v>40</v>
      </c>
      <c r="O7" s="177">
        <f>N7/35</f>
        <v>1.1428571428571428</v>
      </c>
      <c r="P7" s="136">
        <f t="shared" si="0"/>
        <v>36</v>
      </c>
      <c r="Q7" s="327"/>
      <c r="R7" s="84"/>
      <c r="S7" s="84"/>
      <c r="T7" s="85"/>
      <c r="U7" s="78"/>
      <c r="V7" s="373"/>
      <c r="W7" s="144"/>
      <c r="X7" s="144"/>
      <c r="Y7" s="145"/>
      <c r="Z7" s="136"/>
    </row>
    <row r="8" spans="1:32" s="122" customFormat="1" ht="15" x14ac:dyDescent="0.3">
      <c r="A8" s="385"/>
      <c r="B8" s="405"/>
      <c r="C8" s="395"/>
      <c r="D8" s="395"/>
      <c r="E8" s="395"/>
      <c r="F8" s="396"/>
      <c r="G8" s="308"/>
      <c r="H8" s="140" t="s">
        <v>176</v>
      </c>
      <c r="I8" s="140">
        <v>35</v>
      </c>
      <c r="J8" s="140"/>
      <c r="K8" s="136">
        <f t="shared" si="1"/>
        <v>31.5</v>
      </c>
      <c r="L8" s="401"/>
      <c r="M8" s="142" t="s">
        <v>84</v>
      </c>
      <c r="N8" s="142">
        <v>35</v>
      </c>
      <c r="O8" s="177"/>
      <c r="P8" s="136">
        <f t="shared" si="0"/>
        <v>31.5</v>
      </c>
      <c r="Q8" s="327"/>
      <c r="R8" s="84"/>
      <c r="S8" s="84"/>
      <c r="T8" s="85"/>
      <c r="U8" s="78"/>
      <c r="V8" s="308"/>
      <c r="W8" s="140"/>
      <c r="X8" s="140"/>
      <c r="Y8" s="140"/>
      <c r="Z8" s="136"/>
    </row>
    <row r="9" spans="1:32" s="122" customFormat="1" ht="15" x14ac:dyDescent="0.3">
      <c r="A9" s="385"/>
      <c r="B9" s="405"/>
      <c r="C9" s="395"/>
      <c r="D9" s="395"/>
      <c r="E9" s="395"/>
      <c r="F9" s="396"/>
      <c r="G9" s="308"/>
      <c r="H9" s="147" t="s">
        <v>84</v>
      </c>
      <c r="I9" s="147">
        <v>20</v>
      </c>
      <c r="J9" s="147"/>
      <c r="K9" s="136">
        <f t="shared" si="1"/>
        <v>18</v>
      </c>
      <c r="L9" s="401"/>
      <c r="M9" s="140" t="s">
        <v>59</v>
      </c>
      <c r="N9" s="142">
        <v>25</v>
      </c>
      <c r="O9" s="149"/>
      <c r="P9" s="136">
        <f t="shared" si="0"/>
        <v>22.5</v>
      </c>
      <c r="Q9" s="327"/>
      <c r="R9" s="87"/>
      <c r="S9" s="87"/>
      <c r="T9" s="87"/>
      <c r="U9" s="78"/>
      <c r="V9" s="308"/>
      <c r="W9" s="147"/>
      <c r="X9" s="147"/>
      <c r="Y9" s="147"/>
      <c r="Z9" s="136"/>
    </row>
    <row r="10" spans="1:32" s="122" customFormat="1" ht="15" x14ac:dyDescent="0.3">
      <c r="A10" s="385"/>
      <c r="B10" s="405"/>
      <c r="C10" s="395"/>
      <c r="D10" s="395"/>
      <c r="E10" s="395"/>
      <c r="F10" s="396"/>
      <c r="G10" s="308"/>
      <c r="H10" s="147" t="s">
        <v>223</v>
      </c>
      <c r="I10" s="147">
        <v>10</v>
      </c>
      <c r="J10" s="147"/>
      <c r="K10" s="136">
        <f t="shared" si="1"/>
        <v>9</v>
      </c>
      <c r="L10" s="401"/>
      <c r="M10" s="142" t="s">
        <v>222</v>
      </c>
      <c r="N10" s="142">
        <v>5</v>
      </c>
      <c r="O10" s="143"/>
      <c r="P10" s="136">
        <f t="shared" si="0"/>
        <v>4.5</v>
      </c>
      <c r="Q10" s="327"/>
      <c r="R10" s="87"/>
      <c r="S10" s="87"/>
      <c r="T10" s="87"/>
      <c r="U10" s="78"/>
      <c r="V10" s="308"/>
      <c r="W10" s="147"/>
      <c r="X10" s="147"/>
      <c r="Y10" s="147"/>
      <c r="Z10" s="136"/>
    </row>
    <row r="11" spans="1:32" s="122" customFormat="1" ht="15" x14ac:dyDescent="0.3">
      <c r="A11" s="385"/>
      <c r="B11" s="405"/>
      <c r="C11" s="395"/>
      <c r="D11" s="395"/>
      <c r="E11" s="395"/>
      <c r="F11" s="396"/>
      <c r="G11" s="308"/>
      <c r="H11" s="147"/>
      <c r="I11" s="147"/>
      <c r="J11" s="148"/>
      <c r="K11" s="136">
        <f t="shared" si="1"/>
        <v>0</v>
      </c>
      <c r="L11" s="401"/>
      <c r="M11" s="142" t="s">
        <v>67</v>
      </c>
      <c r="N11" s="142">
        <v>15</v>
      </c>
      <c r="O11" s="143"/>
      <c r="P11" s="136">
        <f t="shared" ref="P11" si="2">N11*$H$2/1000</f>
        <v>13.5</v>
      </c>
      <c r="Q11" s="327"/>
      <c r="R11" s="87"/>
      <c r="S11" s="87"/>
      <c r="T11" s="88"/>
      <c r="U11" s="78"/>
      <c r="V11" s="308"/>
      <c r="W11" s="147"/>
      <c r="X11" s="147"/>
      <c r="Y11" s="148"/>
      <c r="Z11" s="136"/>
    </row>
    <row r="12" spans="1:32" s="122" customFormat="1" ht="15" x14ac:dyDescent="0.3">
      <c r="A12" s="385"/>
      <c r="B12" s="405"/>
      <c r="C12" s="395"/>
      <c r="D12" s="395"/>
      <c r="E12" s="395"/>
      <c r="F12" s="396"/>
      <c r="G12" s="308"/>
      <c r="H12" s="147"/>
      <c r="I12" s="147"/>
      <c r="J12" s="148"/>
      <c r="K12" s="136">
        <f t="shared" si="1"/>
        <v>0</v>
      </c>
      <c r="L12" s="401"/>
      <c r="M12" s="142" t="s">
        <v>219</v>
      </c>
      <c r="N12" s="142"/>
      <c r="O12" s="143"/>
      <c r="P12" s="136">
        <f t="shared" ref="P12" si="3">N12*$H$2/1000</f>
        <v>0</v>
      </c>
      <c r="Q12" s="327"/>
      <c r="R12" s="87"/>
      <c r="S12" s="87"/>
      <c r="T12" s="88"/>
      <c r="U12" s="78"/>
      <c r="V12" s="308"/>
      <c r="W12" s="147"/>
      <c r="X12" s="147"/>
      <c r="Y12" s="148"/>
      <c r="Z12" s="136"/>
    </row>
    <row r="13" spans="1:32" s="122" customFormat="1" ht="15" x14ac:dyDescent="0.3">
      <c r="A13" s="385"/>
      <c r="B13" s="405"/>
      <c r="C13" s="395"/>
      <c r="D13" s="395"/>
      <c r="E13" s="395"/>
      <c r="F13" s="396"/>
      <c r="G13" s="308"/>
      <c r="H13" s="147"/>
      <c r="I13" s="147"/>
      <c r="J13" s="148"/>
      <c r="K13" s="136">
        <f t="shared" si="1"/>
        <v>0</v>
      </c>
      <c r="L13" s="402"/>
      <c r="M13" s="142"/>
      <c r="N13" s="142"/>
      <c r="O13" s="143"/>
      <c r="P13" s="136"/>
      <c r="Q13" s="327"/>
      <c r="R13" s="87"/>
      <c r="S13" s="87"/>
      <c r="T13" s="88"/>
      <c r="U13" s="78"/>
      <c r="V13" s="308"/>
      <c r="W13" s="147"/>
      <c r="X13" s="147"/>
      <c r="Y13" s="148"/>
      <c r="Z13" s="136"/>
    </row>
    <row r="14" spans="1:32" s="122" customFormat="1" ht="15" customHeight="1" x14ac:dyDescent="0.3">
      <c r="A14" s="384" t="s">
        <v>68</v>
      </c>
      <c r="B14" s="405"/>
      <c r="C14" s="395"/>
      <c r="D14" s="395"/>
      <c r="E14" s="395"/>
      <c r="F14" s="396"/>
      <c r="G14" s="308" t="s">
        <v>206</v>
      </c>
      <c r="H14" s="144" t="s">
        <v>215</v>
      </c>
      <c r="I14" s="147">
        <v>45</v>
      </c>
      <c r="J14" s="148">
        <f>I14/50</f>
        <v>0.9</v>
      </c>
      <c r="K14" s="136">
        <f t="shared" si="1"/>
        <v>40.5</v>
      </c>
      <c r="L14" s="403" t="s">
        <v>220</v>
      </c>
      <c r="M14" s="168" t="s">
        <v>221</v>
      </c>
      <c r="N14" s="117">
        <v>90</v>
      </c>
      <c r="O14" s="130">
        <f>N14*0.65/40</f>
        <v>1.4624999999999999</v>
      </c>
      <c r="P14" s="136">
        <f t="shared" si="0"/>
        <v>81</v>
      </c>
      <c r="Q14" s="373"/>
      <c r="R14" s="144"/>
      <c r="S14" s="147"/>
      <c r="T14" s="141"/>
      <c r="U14" s="136"/>
      <c r="V14" s="308"/>
      <c r="W14" s="144"/>
      <c r="X14" s="147"/>
      <c r="Y14" s="148"/>
      <c r="Z14" s="150"/>
    </row>
    <row r="15" spans="1:32" s="122" customFormat="1" ht="15" x14ac:dyDescent="0.3">
      <c r="A15" s="385"/>
      <c r="B15" s="405"/>
      <c r="C15" s="395"/>
      <c r="D15" s="395"/>
      <c r="E15" s="395"/>
      <c r="F15" s="396"/>
      <c r="G15" s="308"/>
      <c r="H15" s="147" t="s">
        <v>216</v>
      </c>
      <c r="I15" s="147">
        <v>25</v>
      </c>
      <c r="J15" s="148"/>
      <c r="K15" s="136">
        <f t="shared" si="1"/>
        <v>22.5</v>
      </c>
      <c r="L15" s="403"/>
      <c r="M15" s="151"/>
      <c r="N15" s="151"/>
      <c r="O15" s="152"/>
      <c r="P15" s="167"/>
      <c r="Q15" s="308"/>
      <c r="R15" s="147"/>
      <c r="S15" s="147"/>
      <c r="T15" s="141"/>
      <c r="U15" s="136"/>
      <c r="V15" s="308"/>
      <c r="W15" s="147"/>
      <c r="X15" s="147"/>
      <c r="Y15" s="148"/>
      <c r="Z15" s="150"/>
    </row>
    <row r="16" spans="1:32" s="122" customFormat="1" ht="15" x14ac:dyDescent="0.3">
      <c r="A16" s="385"/>
      <c r="B16" s="405"/>
      <c r="C16" s="395"/>
      <c r="D16" s="395"/>
      <c r="E16" s="395"/>
      <c r="F16" s="396"/>
      <c r="G16" s="308"/>
      <c r="H16" s="147" t="s">
        <v>217</v>
      </c>
      <c r="I16" s="134">
        <v>20</v>
      </c>
      <c r="J16" s="153"/>
      <c r="K16" s="136">
        <f t="shared" si="1"/>
        <v>18</v>
      </c>
      <c r="L16" s="403"/>
      <c r="M16" s="151"/>
      <c r="N16" s="151"/>
      <c r="O16" s="152"/>
      <c r="P16" s="167"/>
      <c r="Q16" s="308"/>
      <c r="R16" s="148"/>
      <c r="S16" s="147"/>
      <c r="T16" s="164"/>
      <c r="U16" s="136"/>
      <c r="V16" s="308"/>
      <c r="W16" s="147"/>
      <c r="X16" s="134"/>
      <c r="Y16" s="153"/>
      <c r="Z16" s="150"/>
    </row>
    <row r="17" spans="1:26" s="122" customFormat="1" ht="15" x14ac:dyDescent="0.3">
      <c r="A17" s="385"/>
      <c r="B17" s="405"/>
      <c r="C17" s="395"/>
      <c r="D17" s="395"/>
      <c r="E17" s="395"/>
      <c r="F17" s="396"/>
      <c r="G17" s="308"/>
      <c r="H17" s="142"/>
      <c r="I17" s="142"/>
      <c r="J17" s="142"/>
      <c r="K17" s="136"/>
      <c r="L17" s="403"/>
      <c r="M17" s="144"/>
      <c r="N17" s="144"/>
      <c r="O17" s="145"/>
      <c r="P17" s="167"/>
      <c r="Q17" s="308"/>
      <c r="R17" s="149"/>
      <c r="S17" s="140"/>
      <c r="T17" s="149"/>
      <c r="U17" s="136"/>
      <c r="V17" s="308"/>
      <c r="W17" s="142"/>
      <c r="X17" s="142"/>
      <c r="Y17" s="142"/>
      <c r="Z17" s="150"/>
    </row>
    <row r="18" spans="1:26" s="122" customFormat="1" ht="15" x14ac:dyDescent="0.3">
      <c r="A18" s="385"/>
      <c r="B18" s="405"/>
      <c r="C18" s="395"/>
      <c r="D18" s="395"/>
      <c r="E18" s="395"/>
      <c r="F18" s="396"/>
      <c r="G18" s="308"/>
      <c r="H18" s="142"/>
      <c r="I18" s="142"/>
      <c r="J18" s="142"/>
      <c r="K18" s="150"/>
      <c r="L18" s="403"/>
      <c r="M18" s="144"/>
      <c r="N18" s="144"/>
      <c r="O18" s="145"/>
      <c r="P18" s="167"/>
      <c r="Q18" s="308"/>
      <c r="R18" s="140"/>
      <c r="S18" s="140"/>
      <c r="T18" s="142"/>
      <c r="U18" s="136"/>
      <c r="V18" s="308"/>
      <c r="W18" s="142"/>
      <c r="X18" s="142"/>
      <c r="Y18" s="142"/>
      <c r="Z18" s="150"/>
    </row>
    <row r="19" spans="1:26" s="122" customFormat="1" ht="15" x14ac:dyDescent="0.3">
      <c r="A19" s="385"/>
      <c r="B19" s="405"/>
      <c r="C19" s="395"/>
      <c r="D19" s="395"/>
      <c r="E19" s="395"/>
      <c r="F19" s="396"/>
      <c r="G19" s="308"/>
      <c r="H19" s="142"/>
      <c r="I19" s="142"/>
      <c r="J19" s="142"/>
      <c r="K19" s="150"/>
      <c r="L19" s="403"/>
      <c r="M19" s="144"/>
      <c r="N19" s="144"/>
      <c r="O19" s="145"/>
      <c r="P19" s="167"/>
      <c r="Q19" s="308"/>
      <c r="R19" s="142"/>
      <c r="S19" s="142"/>
      <c r="T19" s="142"/>
      <c r="U19" s="136"/>
      <c r="V19" s="308"/>
      <c r="W19" s="142"/>
      <c r="X19" s="142"/>
      <c r="Y19" s="142"/>
      <c r="Z19" s="150"/>
    </row>
    <row r="20" spans="1:26" s="122" customFormat="1" ht="15" customHeight="1" x14ac:dyDescent="0.3">
      <c r="A20" s="388" t="s">
        <v>75</v>
      </c>
      <c r="B20" s="405"/>
      <c r="C20" s="395"/>
      <c r="D20" s="395"/>
      <c r="E20" s="395"/>
      <c r="F20" s="396"/>
      <c r="G20" s="403" t="s">
        <v>61</v>
      </c>
      <c r="H20" s="154" t="s">
        <v>61</v>
      </c>
      <c r="I20" s="140">
        <v>75</v>
      </c>
      <c r="J20" s="141"/>
      <c r="K20" s="136">
        <f t="shared" ref="K20" si="4">I20*$H$2/1000</f>
        <v>67.5</v>
      </c>
      <c r="L20" s="403"/>
      <c r="M20" s="154"/>
      <c r="N20" s="140"/>
      <c r="O20" s="141"/>
      <c r="P20" s="136"/>
      <c r="Q20" s="403"/>
      <c r="R20" s="154"/>
      <c r="S20" s="140"/>
      <c r="T20" s="141"/>
      <c r="U20" s="136"/>
      <c r="V20" s="403"/>
      <c r="W20" s="154"/>
      <c r="X20" s="140"/>
      <c r="Y20" s="141"/>
      <c r="Z20" s="136"/>
    </row>
    <row r="21" spans="1:26" s="122" customFormat="1" ht="15" x14ac:dyDescent="0.3">
      <c r="A21" s="388"/>
      <c r="B21" s="405"/>
      <c r="C21" s="395"/>
      <c r="D21" s="395"/>
      <c r="E21" s="395"/>
      <c r="F21" s="396"/>
      <c r="G21" s="403"/>
      <c r="H21" s="140"/>
      <c r="I21" s="140"/>
      <c r="J21" s="141"/>
      <c r="K21" s="136"/>
      <c r="L21" s="403"/>
      <c r="M21" s="140"/>
      <c r="N21" s="140"/>
      <c r="O21" s="141"/>
      <c r="P21" s="136"/>
      <c r="Q21" s="403"/>
      <c r="R21" s="140"/>
      <c r="S21" s="140"/>
      <c r="T21" s="141"/>
      <c r="U21" s="136"/>
      <c r="V21" s="403"/>
      <c r="W21" s="140"/>
      <c r="X21" s="140"/>
      <c r="Y21" s="141"/>
      <c r="Z21" s="136"/>
    </row>
    <row r="22" spans="1:26" s="122" customFormat="1" ht="15" x14ac:dyDescent="0.3">
      <c r="A22" s="388"/>
      <c r="B22" s="405"/>
      <c r="C22" s="395"/>
      <c r="D22" s="395"/>
      <c r="E22" s="395"/>
      <c r="F22" s="396"/>
      <c r="G22" s="403"/>
      <c r="H22" s="140"/>
      <c r="I22" s="140"/>
      <c r="J22" s="141"/>
      <c r="K22" s="136"/>
      <c r="L22" s="403"/>
      <c r="M22" s="140"/>
      <c r="N22" s="140"/>
      <c r="O22" s="141"/>
      <c r="P22" s="136"/>
      <c r="Q22" s="403"/>
      <c r="R22" s="140"/>
      <c r="S22" s="140"/>
      <c r="T22" s="141"/>
      <c r="U22" s="136"/>
      <c r="V22" s="403"/>
      <c r="W22" s="140"/>
      <c r="X22" s="140"/>
      <c r="Y22" s="141"/>
      <c r="Z22" s="136"/>
    </row>
    <row r="23" spans="1:26" s="122" customFormat="1" ht="15" x14ac:dyDescent="0.3">
      <c r="A23" s="388"/>
      <c r="B23" s="405"/>
      <c r="C23" s="395"/>
      <c r="D23" s="395"/>
      <c r="E23" s="395"/>
      <c r="F23" s="396"/>
      <c r="G23" s="403"/>
      <c r="H23" s="140"/>
      <c r="I23" s="140"/>
      <c r="J23" s="141"/>
      <c r="K23" s="136"/>
      <c r="L23" s="403"/>
      <c r="M23" s="140"/>
      <c r="N23" s="140"/>
      <c r="O23" s="141"/>
      <c r="P23" s="136"/>
      <c r="Q23" s="403"/>
      <c r="R23" s="140"/>
      <c r="S23" s="140"/>
      <c r="T23" s="141"/>
      <c r="U23" s="136"/>
      <c r="V23" s="403"/>
      <c r="W23" s="140"/>
      <c r="X23" s="140"/>
      <c r="Y23" s="141"/>
      <c r="Z23" s="136"/>
    </row>
    <row r="24" spans="1:26" s="122" customFormat="1" ht="15" customHeight="1" x14ac:dyDescent="0.3">
      <c r="A24" s="385" t="s">
        <v>58</v>
      </c>
      <c r="B24" s="405"/>
      <c r="C24" s="395"/>
      <c r="D24" s="395"/>
      <c r="E24" s="395"/>
      <c r="F24" s="396"/>
      <c r="G24" s="308" t="s">
        <v>232</v>
      </c>
      <c r="H24" s="144" t="s">
        <v>115</v>
      </c>
      <c r="I24" s="147">
        <v>25</v>
      </c>
      <c r="J24" s="148"/>
      <c r="K24" s="167">
        <f t="shared" ref="K24:K25" si="5">I24*$H$2/1000</f>
        <v>22.5</v>
      </c>
      <c r="L24" s="403"/>
      <c r="M24" s="144"/>
      <c r="N24" s="147"/>
      <c r="O24" s="148"/>
      <c r="P24" s="136"/>
      <c r="Q24" s="403"/>
      <c r="R24" s="147"/>
      <c r="S24" s="147"/>
      <c r="T24" s="148"/>
      <c r="U24" s="136"/>
      <c r="V24" s="308"/>
      <c r="W24" s="144"/>
      <c r="X24" s="147"/>
      <c r="Y24" s="148"/>
      <c r="Z24" s="167"/>
    </row>
    <row r="25" spans="1:26" s="122" customFormat="1" ht="15" x14ac:dyDescent="0.3">
      <c r="A25" s="385"/>
      <c r="B25" s="405"/>
      <c r="C25" s="395"/>
      <c r="D25" s="395"/>
      <c r="E25" s="395"/>
      <c r="F25" s="396"/>
      <c r="G25" s="308"/>
      <c r="H25" s="149" t="s">
        <v>57</v>
      </c>
      <c r="I25" s="140">
        <v>10</v>
      </c>
      <c r="J25" s="149"/>
      <c r="K25" s="167">
        <f t="shared" si="5"/>
        <v>9</v>
      </c>
      <c r="L25" s="403"/>
      <c r="M25" s="149"/>
      <c r="N25" s="140"/>
      <c r="O25" s="149"/>
      <c r="P25" s="136"/>
      <c r="Q25" s="403"/>
      <c r="R25" s="147"/>
      <c r="S25" s="147"/>
      <c r="T25" s="148"/>
      <c r="U25" s="136"/>
      <c r="V25" s="308"/>
      <c r="W25" s="149"/>
      <c r="X25" s="140"/>
      <c r="Y25" s="149"/>
      <c r="Z25" s="167"/>
    </row>
    <row r="26" spans="1:26" s="122" customFormat="1" ht="15" x14ac:dyDescent="0.3">
      <c r="A26" s="385"/>
      <c r="B26" s="405"/>
      <c r="C26" s="395"/>
      <c r="D26" s="395"/>
      <c r="E26" s="395"/>
      <c r="F26" s="396"/>
      <c r="G26" s="308"/>
      <c r="H26" s="147"/>
      <c r="I26" s="147"/>
      <c r="J26" s="148"/>
      <c r="K26" s="167"/>
      <c r="L26" s="403"/>
      <c r="M26" s="147"/>
      <c r="N26" s="147"/>
      <c r="O26" s="148"/>
      <c r="P26" s="136"/>
      <c r="Q26" s="403"/>
      <c r="R26" s="147"/>
      <c r="S26" s="147"/>
      <c r="T26" s="147"/>
      <c r="U26" s="136"/>
      <c r="V26" s="308"/>
      <c r="W26" s="147"/>
      <c r="X26" s="147"/>
      <c r="Y26" s="148"/>
      <c r="Z26" s="167"/>
    </row>
    <row r="27" spans="1:26" s="122" customFormat="1" ht="15" x14ac:dyDescent="0.3">
      <c r="A27" s="385"/>
      <c r="B27" s="405"/>
      <c r="C27" s="395"/>
      <c r="D27" s="395"/>
      <c r="E27" s="395"/>
      <c r="F27" s="396"/>
      <c r="G27" s="308"/>
      <c r="H27" s="147"/>
      <c r="I27" s="147"/>
      <c r="J27" s="148"/>
      <c r="K27" s="136"/>
      <c r="L27" s="403"/>
      <c r="M27" s="147"/>
      <c r="N27" s="147"/>
      <c r="O27" s="148"/>
      <c r="P27" s="136"/>
      <c r="Q27" s="403"/>
      <c r="R27" s="147"/>
      <c r="S27" s="147"/>
      <c r="T27" s="147"/>
      <c r="U27" s="136"/>
      <c r="V27" s="308"/>
      <c r="W27" s="147"/>
      <c r="X27" s="147"/>
      <c r="Y27" s="148"/>
      <c r="Z27" s="136"/>
    </row>
    <row r="28" spans="1:26" s="122" customFormat="1" ht="15" x14ac:dyDescent="0.3">
      <c r="A28" s="385"/>
      <c r="B28" s="406"/>
      <c r="C28" s="407"/>
      <c r="D28" s="407"/>
      <c r="E28" s="407"/>
      <c r="F28" s="408"/>
      <c r="G28" s="308"/>
      <c r="H28" s="147"/>
      <c r="I28" s="147"/>
      <c r="J28" s="148"/>
      <c r="K28" s="136"/>
      <c r="L28" s="403"/>
      <c r="M28" s="147"/>
      <c r="N28" s="147"/>
      <c r="O28" s="148"/>
      <c r="P28" s="136"/>
      <c r="Q28" s="403"/>
      <c r="R28" s="147"/>
      <c r="S28" s="147"/>
      <c r="T28" s="148"/>
      <c r="U28" s="150"/>
      <c r="V28" s="308"/>
      <c r="W28" s="147"/>
      <c r="X28" s="147"/>
      <c r="Y28" s="148"/>
      <c r="Z28" s="136"/>
    </row>
    <row r="29" spans="1:26" s="122" customFormat="1" ht="16.2" customHeight="1" x14ac:dyDescent="0.25">
      <c r="A29" s="346" t="s">
        <v>4</v>
      </c>
      <c r="B29" s="347"/>
      <c r="C29" s="21"/>
      <c r="D29" s="118"/>
      <c r="E29" s="58"/>
      <c r="F29" s="11"/>
      <c r="G29" s="124" t="s">
        <v>4</v>
      </c>
      <c r="H29" s="21"/>
      <c r="I29" s="21"/>
      <c r="J29" s="26"/>
      <c r="K29" s="11"/>
      <c r="L29" s="119" t="s">
        <v>4</v>
      </c>
      <c r="M29" s="21">
        <v>1</v>
      </c>
      <c r="N29" s="21"/>
      <c r="O29" s="26"/>
      <c r="P29" s="11"/>
      <c r="Q29" s="124" t="s">
        <v>4</v>
      </c>
      <c r="R29" s="21"/>
      <c r="S29" s="21"/>
      <c r="T29" s="26"/>
      <c r="U29" s="11"/>
      <c r="V29" s="119" t="s">
        <v>4</v>
      </c>
      <c r="W29" s="21"/>
      <c r="X29" s="21"/>
      <c r="Y29" s="26"/>
      <c r="Z29" s="47"/>
    </row>
    <row r="30" spans="1:26" s="122" customFormat="1" ht="16.95" customHeight="1" thickBot="1" x14ac:dyDescent="0.3">
      <c r="A30" s="348" t="s">
        <v>1</v>
      </c>
      <c r="B30" s="349"/>
      <c r="C30" s="120"/>
      <c r="D30" s="22"/>
      <c r="E30" s="59"/>
      <c r="F30" s="12"/>
      <c r="G30" s="60" t="s">
        <v>1</v>
      </c>
      <c r="H30" s="120"/>
      <c r="I30" s="22"/>
      <c r="J30" s="27"/>
      <c r="K30" s="12"/>
      <c r="L30" s="73" t="s">
        <v>5</v>
      </c>
      <c r="M30" s="120"/>
      <c r="N30" s="22"/>
      <c r="O30" s="27"/>
      <c r="P30" s="12"/>
      <c r="Q30" s="60" t="s">
        <v>1</v>
      </c>
      <c r="R30" s="120"/>
      <c r="S30" s="22"/>
      <c r="T30" s="27"/>
      <c r="U30" s="12"/>
      <c r="V30" s="73" t="s">
        <v>5</v>
      </c>
      <c r="W30" s="120"/>
      <c r="X30" s="22"/>
      <c r="Y30" s="27"/>
      <c r="Z30" s="48"/>
    </row>
    <row r="31" spans="1:26" s="122" customFormat="1" x14ac:dyDescent="0.3">
      <c r="A31" s="350" t="s">
        <v>6</v>
      </c>
      <c r="B31" s="331" t="s">
        <v>7</v>
      </c>
      <c r="C31" s="332"/>
      <c r="D31" s="13"/>
      <c r="E31" s="13"/>
      <c r="F31" s="13"/>
      <c r="G31" s="331" t="s">
        <v>7</v>
      </c>
      <c r="H31" s="332"/>
      <c r="I31" s="13"/>
      <c r="J31" s="13"/>
      <c r="K31" s="13"/>
      <c r="L31" s="331" t="s">
        <v>7</v>
      </c>
      <c r="M31" s="332"/>
      <c r="N31" s="13"/>
      <c r="O31" s="13"/>
      <c r="P31" s="13"/>
      <c r="Q31" s="331" t="s">
        <v>7</v>
      </c>
      <c r="R31" s="332"/>
      <c r="S31" s="13"/>
      <c r="T31" s="28"/>
      <c r="U31" s="14"/>
      <c r="V31" s="331" t="s">
        <v>7</v>
      </c>
      <c r="W31" s="332"/>
      <c r="X31" s="13"/>
      <c r="Y31" s="28"/>
      <c r="Z31" s="14"/>
    </row>
    <row r="32" spans="1:26" s="122" customFormat="1" ht="13.8" x14ac:dyDescent="0.25">
      <c r="A32" s="351"/>
      <c r="B32" s="337" t="s">
        <v>24</v>
      </c>
      <c r="C32" s="337"/>
      <c r="D32" s="21"/>
      <c r="E32" s="21"/>
      <c r="F32" s="117"/>
      <c r="G32" s="337" t="s">
        <v>24</v>
      </c>
      <c r="H32" s="337"/>
      <c r="I32" s="21">
        <v>5.5</v>
      </c>
      <c r="J32" s="21"/>
      <c r="K32" s="117"/>
      <c r="L32" s="337" t="s">
        <v>24</v>
      </c>
      <c r="M32" s="337"/>
      <c r="N32" s="21">
        <v>5.5</v>
      </c>
      <c r="O32" s="21"/>
      <c r="P32" s="117"/>
      <c r="Q32" s="337" t="s">
        <v>24</v>
      </c>
      <c r="R32" s="337"/>
      <c r="S32" s="21"/>
      <c r="T32" s="26"/>
      <c r="U32" s="47"/>
      <c r="V32" s="337" t="s">
        <v>24</v>
      </c>
      <c r="W32" s="337"/>
      <c r="X32" s="21"/>
      <c r="Y32" s="26"/>
      <c r="Z32" s="47"/>
    </row>
    <row r="33" spans="1:26" s="122" customFormat="1" ht="13.8" x14ac:dyDescent="0.25">
      <c r="A33" s="351"/>
      <c r="B33" s="337" t="s">
        <v>25</v>
      </c>
      <c r="C33" s="337"/>
      <c r="D33" s="19"/>
      <c r="E33" s="23"/>
      <c r="F33" s="117"/>
      <c r="G33" s="337" t="s">
        <v>25</v>
      </c>
      <c r="H33" s="337"/>
      <c r="I33" s="19">
        <f>SUM(J7:J21)</f>
        <v>3.3285714285714283</v>
      </c>
      <c r="J33" s="23"/>
      <c r="K33" s="117"/>
      <c r="L33" s="337" t="s">
        <v>25</v>
      </c>
      <c r="M33" s="337"/>
      <c r="N33" s="19">
        <f>SUM(O7:O21)</f>
        <v>2.6053571428571427</v>
      </c>
      <c r="O33" s="23"/>
      <c r="P33" s="117"/>
      <c r="Q33" s="337" t="s">
        <v>25</v>
      </c>
      <c r="R33" s="337"/>
      <c r="S33" s="19"/>
      <c r="T33" s="52"/>
      <c r="U33" s="47"/>
      <c r="V33" s="337" t="s">
        <v>25</v>
      </c>
      <c r="W33" s="337"/>
      <c r="X33" s="19"/>
      <c r="Y33" s="52"/>
      <c r="Z33" s="47"/>
    </row>
    <row r="34" spans="1:26" s="122" customFormat="1" ht="13.8" x14ac:dyDescent="0.25">
      <c r="A34" s="351"/>
      <c r="B34" s="337" t="s">
        <v>29</v>
      </c>
      <c r="C34" s="337"/>
      <c r="D34" s="23"/>
      <c r="E34" s="23"/>
      <c r="F34" s="117"/>
      <c r="G34" s="337" t="s">
        <v>29</v>
      </c>
      <c r="H34" s="337"/>
      <c r="I34" s="23">
        <v>1.5</v>
      </c>
      <c r="J34" s="23"/>
      <c r="K34" s="117"/>
      <c r="L34" s="337" t="s">
        <v>29</v>
      </c>
      <c r="M34" s="337"/>
      <c r="N34" s="23">
        <v>1.45</v>
      </c>
      <c r="O34" s="23"/>
      <c r="P34" s="117"/>
      <c r="Q34" s="337" t="s">
        <v>29</v>
      </c>
      <c r="R34" s="337"/>
      <c r="S34" s="23"/>
      <c r="T34" s="52"/>
      <c r="U34" s="47"/>
      <c r="V34" s="337" t="s">
        <v>29</v>
      </c>
      <c r="W34" s="337"/>
      <c r="X34" s="23"/>
      <c r="Y34" s="52"/>
      <c r="Z34" s="47"/>
    </row>
    <row r="35" spans="1:26" s="122" customFormat="1" ht="13.8" x14ac:dyDescent="0.25">
      <c r="A35" s="352"/>
      <c r="B35" s="337" t="s">
        <v>26</v>
      </c>
      <c r="C35" s="337"/>
      <c r="D35" s="24"/>
      <c r="E35" s="24"/>
      <c r="F35" s="72"/>
      <c r="G35" s="337" t="s">
        <v>26</v>
      </c>
      <c r="H35" s="337"/>
      <c r="I35" s="24"/>
      <c r="J35" s="24"/>
      <c r="K35" s="72"/>
      <c r="L35" s="337" t="s">
        <v>26</v>
      </c>
      <c r="M35" s="337"/>
      <c r="N35" s="24">
        <v>1</v>
      </c>
      <c r="O35" s="24"/>
      <c r="P35" s="72"/>
      <c r="Q35" s="337" t="s">
        <v>26</v>
      </c>
      <c r="R35" s="337"/>
      <c r="S35" s="24"/>
      <c r="T35" s="53"/>
      <c r="U35" s="49"/>
      <c r="V35" s="337" t="s">
        <v>26</v>
      </c>
      <c r="W35" s="337"/>
      <c r="X35" s="24"/>
      <c r="Y35" s="53"/>
      <c r="Z35" s="49"/>
    </row>
    <row r="36" spans="1:26" s="122" customFormat="1" ht="13.8" x14ac:dyDescent="0.25">
      <c r="A36" s="352"/>
      <c r="B36" s="338" t="s">
        <v>11</v>
      </c>
      <c r="C36" s="339"/>
      <c r="D36" s="24"/>
      <c r="E36" s="24"/>
      <c r="F36" s="72"/>
      <c r="G36" s="338" t="s">
        <v>11</v>
      </c>
      <c r="H36" s="339"/>
      <c r="I36" s="24"/>
      <c r="J36" s="24"/>
      <c r="K36" s="72"/>
      <c r="L36" s="338" t="s">
        <v>11</v>
      </c>
      <c r="M36" s="339"/>
      <c r="N36" s="24"/>
      <c r="O36" s="24"/>
      <c r="P36" s="72"/>
      <c r="Q36" s="338" t="s">
        <v>11</v>
      </c>
      <c r="R36" s="339"/>
      <c r="S36" s="24"/>
      <c r="T36" s="53"/>
      <c r="U36" s="49"/>
      <c r="V36" s="338" t="s">
        <v>11</v>
      </c>
      <c r="W36" s="339"/>
      <c r="X36" s="24"/>
      <c r="Y36" s="53"/>
      <c r="Z36" s="49"/>
    </row>
    <row r="37" spans="1:26" s="122" customFormat="1" ht="13.8" x14ac:dyDescent="0.25">
      <c r="A37" s="352"/>
      <c r="B37" s="338" t="s">
        <v>12</v>
      </c>
      <c r="C37" s="339"/>
      <c r="D37" s="24"/>
      <c r="E37" s="24"/>
      <c r="F37" s="72"/>
      <c r="G37" s="338" t="s">
        <v>12</v>
      </c>
      <c r="H37" s="339"/>
      <c r="I37" s="24">
        <v>2.5</v>
      </c>
      <c r="J37" s="24"/>
      <c r="K37" s="72"/>
      <c r="L37" s="338" t="s">
        <v>12</v>
      </c>
      <c r="M37" s="339"/>
      <c r="N37" s="24">
        <v>2.5</v>
      </c>
      <c r="O37" s="24"/>
      <c r="P37" s="72"/>
      <c r="Q37" s="338" t="s">
        <v>12</v>
      </c>
      <c r="R37" s="339"/>
      <c r="S37" s="24"/>
      <c r="T37" s="53"/>
      <c r="U37" s="49"/>
      <c r="V37" s="338" t="s">
        <v>12</v>
      </c>
      <c r="W37" s="339"/>
      <c r="X37" s="24"/>
      <c r="Y37" s="53"/>
      <c r="Z37" s="49"/>
    </row>
    <row r="38" spans="1:26" s="122" customFormat="1" ht="22.8" thickBot="1" x14ac:dyDescent="0.3">
      <c r="A38" s="353"/>
      <c r="B38" s="340" t="s">
        <v>27</v>
      </c>
      <c r="C38" s="340"/>
      <c r="D38" s="32">
        <f>D32*70+D33*75+D34*25+D35*60+D36*120+D37*45</f>
        <v>0</v>
      </c>
      <c r="E38" s="50"/>
      <c r="F38" s="120"/>
      <c r="G38" s="340" t="s">
        <v>27</v>
      </c>
      <c r="H38" s="340"/>
      <c r="I38" s="32">
        <f>I32*70+I33*75+I34*25+I35*60+I36*120+I37*45</f>
        <v>784.64285714285711</v>
      </c>
      <c r="J38" s="32"/>
      <c r="K38" s="120"/>
      <c r="L38" s="340" t="s">
        <v>27</v>
      </c>
      <c r="M38" s="340"/>
      <c r="N38" s="32">
        <f>N32*70+N33*75+N34*25+N35*60+N36*120+N37*45</f>
        <v>789.15178571428567</v>
      </c>
      <c r="O38" s="32"/>
      <c r="P38" s="120"/>
      <c r="Q38" s="340" t="s">
        <v>27</v>
      </c>
      <c r="R38" s="340"/>
      <c r="S38" s="32">
        <f>S32*70+S33*75+S34*25+S35*60+S36*120+S37*45</f>
        <v>0</v>
      </c>
      <c r="T38" s="54"/>
      <c r="U38" s="48"/>
      <c r="V38" s="340" t="s">
        <v>27</v>
      </c>
      <c r="W38" s="340"/>
      <c r="X38" s="32">
        <f>X32*70+X33*75+X34*25+X35*60+X36*120+X37*45</f>
        <v>0</v>
      </c>
      <c r="Y38" s="54"/>
      <c r="Z38" s="48"/>
    </row>
    <row r="39" spans="1:26" s="15" customFormat="1" x14ac:dyDescent="0.3">
      <c r="A39" s="43"/>
      <c r="B39" s="15" t="s">
        <v>2</v>
      </c>
      <c r="I39" s="15" t="s">
        <v>10</v>
      </c>
      <c r="S39" s="15" t="s">
        <v>3</v>
      </c>
      <c r="U39" s="43"/>
      <c r="W39" s="43"/>
      <c r="X39" s="43"/>
      <c r="Y39" s="43"/>
      <c r="Z39" s="43"/>
    </row>
    <row r="40" spans="1:26" s="123" customFormat="1" ht="13.8" x14ac:dyDescent="0.3">
      <c r="A40" s="341" t="s">
        <v>34</v>
      </c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</row>
    <row r="41" spans="1:26" s="123" customFormat="1" ht="19.8" x14ac:dyDescent="0.3">
      <c r="A41" s="70" t="s">
        <v>9</v>
      </c>
      <c r="C41" s="25"/>
      <c r="D41" s="25"/>
      <c r="E41" s="25"/>
      <c r="F41" s="25"/>
      <c r="H41" s="25"/>
      <c r="I41" s="25"/>
      <c r="J41" s="25"/>
      <c r="K41" s="25"/>
      <c r="M41" s="25"/>
      <c r="N41" s="25"/>
      <c r="O41" s="25"/>
      <c r="P41" s="25"/>
      <c r="Q41" s="71" t="s">
        <v>13</v>
      </c>
      <c r="R41" s="51"/>
      <c r="S41" s="51"/>
      <c r="T41" s="51"/>
      <c r="U41" s="51"/>
      <c r="V41" s="42"/>
      <c r="W41" s="51"/>
      <c r="X41" s="51"/>
      <c r="Y41" s="51"/>
      <c r="Z41" s="25"/>
    </row>
    <row r="42" spans="1:26" s="122" customFormat="1" ht="13.8" x14ac:dyDescent="0.3">
      <c r="A42" s="342" t="s">
        <v>8</v>
      </c>
      <c r="B42" s="342"/>
      <c r="C42" s="342"/>
      <c r="D42" s="342"/>
      <c r="E42" s="342"/>
      <c r="F42" s="342"/>
      <c r="G42" s="342"/>
      <c r="H42" s="342"/>
      <c r="I42" s="342"/>
      <c r="J42" s="342"/>
      <c r="K42" s="342"/>
      <c r="L42" s="342"/>
      <c r="M42" s="342"/>
      <c r="N42" s="342"/>
      <c r="O42" s="342"/>
      <c r="P42" s="342"/>
    </row>
  </sheetData>
  <mergeCells count="78">
    <mergeCell ref="A40:P40"/>
    <mergeCell ref="A42:P42"/>
    <mergeCell ref="B37:C37"/>
    <mergeCell ref="G37:H37"/>
    <mergeCell ref="L37:M37"/>
    <mergeCell ref="Q37:R37"/>
    <mergeCell ref="V37:W37"/>
    <mergeCell ref="B38:C38"/>
    <mergeCell ref="G38:H38"/>
    <mergeCell ref="L38:M38"/>
    <mergeCell ref="Q38:R38"/>
    <mergeCell ref="V38:W38"/>
    <mergeCell ref="L35:M35"/>
    <mergeCell ref="Q35:R35"/>
    <mergeCell ref="V35:W35"/>
    <mergeCell ref="B36:C36"/>
    <mergeCell ref="G36:H36"/>
    <mergeCell ref="L36:M36"/>
    <mergeCell ref="Q36:R36"/>
    <mergeCell ref="V36:W36"/>
    <mergeCell ref="Q33:R33"/>
    <mergeCell ref="V33:W33"/>
    <mergeCell ref="B34:C34"/>
    <mergeCell ref="G34:H34"/>
    <mergeCell ref="L34:M34"/>
    <mergeCell ref="Q34:R34"/>
    <mergeCell ref="V34:W34"/>
    <mergeCell ref="L33:M33"/>
    <mergeCell ref="Q31:R31"/>
    <mergeCell ref="V31:W31"/>
    <mergeCell ref="B32:C32"/>
    <mergeCell ref="G32:H32"/>
    <mergeCell ref="L32:M32"/>
    <mergeCell ref="Q32:R32"/>
    <mergeCell ref="V32:W32"/>
    <mergeCell ref="L31:M31"/>
    <mergeCell ref="G7:G13"/>
    <mergeCell ref="A29:B29"/>
    <mergeCell ref="A30:B30"/>
    <mergeCell ref="A31:A38"/>
    <mergeCell ref="B31:C31"/>
    <mergeCell ref="G31:H31"/>
    <mergeCell ref="B33:C33"/>
    <mergeCell ref="G33:H33"/>
    <mergeCell ref="B35:C35"/>
    <mergeCell ref="G35:H35"/>
    <mergeCell ref="Q5:Q6"/>
    <mergeCell ref="V24:V28"/>
    <mergeCell ref="A20:A23"/>
    <mergeCell ref="G20:G23"/>
    <mergeCell ref="L20:L23"/>
    <mergeCell ref="Q20:Q23"/>
    <mergeCell ref="V20:V23"/>
    <mergeCell ref="A24:A28"/>
    <mergeCell ref="G24:G28"/>
    <mergeCell ref="L24:L28"/>
    <mergeCell ref="Q24:Q28"/>
    <mergeCell ref="B5:F28"/>
    <mergeCell ref="L14:L19"/>
    <mergeCell ref="Q14:Q19"/>
    <mergeCell ref="V5:V6"/>
    <mergeCell ref="A7:A13"/>
    <mergeCell ref="V7:V13"/>
    <mergeCell ref="V14:V19"/>
    <mergeCell ref="A14:A19"/>
    <mergeCell ref="G14:G19"/>
    <mergeCell ref="A1:P1"/>
    <mergeCell ref="A2:G2"/>
    <mergeCell ref="S2:W2"/>
    <mergeCell ref="B3:F3"/>
    <mergeCell ref="G3:K3"/>
    <mergeCell ref="L3:P3"/>
    <mergeCell ref="Q3:U3"/>
    <mergeCell ref="V3:Z3"/>
    <mergeCell ref="Q7:Q13"/>
    <mergeCell ref="A5:A6"/>
    <mergeCell ref="G5:G6"/>
    <mergeCell ref="L5:L13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6" orientation="landscape" r:id="rId1"/>
  <headerFooter alignWithMargins="0"/>
  <rowBreaks count="1" manualBreakCount="1">
    <brk id="3" max="16383" man="1"/>
  </rowBreaks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DEAFE-4156-4CC0-B705-3F6C9772652A}">
  <dimension ref="A1:Q56"/>
  <sheetViews>
    <sheetView view="pageBreakPreview" topLeftCell="A7" zoomScale="10" zoomScaleNormal="30" zoomScaleSheetLayoutView="10" workbookViewId="0">
      <selection activeCell="I23" sqref="I23"/>
    </sheetView>
  </sheetViews>
  <sheetFormatPr defaultColWidth="8.77734375" defaultRowHeight="97.8" x14ac:dyDescent="0.3"/>
  <cols>
    <col min="1" max="1" width="7.77734375" style="1" customWidth="1"/>
    <col min="2" max="2" width="80.77734375" style="4" customWidth="1"/>
    <col min="3" max="3" width="43.6640625" style="4" customWidth="1"/>
    <col min="4" max="4" width="88.88671875" style="4" customWidth="1"/>
    <col min="5" max="5" width="142.21875" style="4" customWidth="1"/>
    <col min="6" max="6" width="175.5546875" style="4" customWidth="1"/>
    <col min="7" max="7" width="123.33203125" style="4" customWidth="1"/>
    <col min="8" max="8" width="125.5546875" style="4" customWidth="1"/>
    <col min="9" max="9" width="142.21875" style="4" customWidth="1"/>
    <col min="10" max="10" width="103" style="4" customWidth="1"/>
    <col min="11" max="11" width="41.77734375" style="5" customWidth="1"/>
    <col min="12" max="12" width="42.33203125" style="5" customWidth="1"/>
    <col min="13" max="13" width="45" style="5" customWidth="1"/>
    <col min="14" max="14" width="41.44140625" style="5" customWidth="1"/>
    <col min="15" max="15" width="41.109375" style="5" customWidth="1"/>
    <col min="16" max="16" width="38.109375" style="5" customWidth="1"/>
    <col min="17" max="17" width="46" style="6" customWidth="1"/>
    <col min="18" max="16384" width="8.77734375" style="1"/>
  </cols>
  <sheetData>
    <row r="1" spans="1:17" ht="178.2" customHeight="1" x14ac:dyDescent="0.3">
      <c r="B1" s="273" t="s">
        <v>339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</row>
    <row r="2" spans="1:17" ht="61.8" customHeight="1" thickBo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199.95" customHeight="1" x14ac:dyDescent="0.3">
      <c r="A3" s="3"/>
      <c r="B3" s="274" t="s">
        <v>14</v>
      </c>
      <c r="C3" s="276" t="s">
        <v>15</v>
      </c>
      <c r="D3" s="278" t="s">
        <v>45</v>
      </c>
      <c r="E3" s="278" t="s">
        <v>16</v>
      </c>
      <c r="F3" s="278" t="s">
        <v>17</v>
      </c>
      <c r="G3" s="280" t="s">
        <v>18</v>
      </c>
      <c r="H3" s="280" t="s">
        <v>18</v>
      </c>
      <c r="I3" s="283" t="s">
        <v>19</v>
      </c>
      <c r="J3" s="285" t="s">
        <v>20</v>
      </c>
      <c r="K3" s="264" t="s">
        <v>32</v>
      </c>
      <c r="L3" s="266" t="s">
        <v>31</v>
      </c>
      <c r="M3" s="268" t="s">
        <v>21</v>
      </c>
      <c r="N3" s="268" t="s">
        <v>22</v>
      </c>
      <c r="O3" s="268" t="s">
        <v>33</v>
      </c>
      <c r="P3" s="287" t="s">
        <v>30</v>
      </c>
      <c r="Q3" s="289" t="s">
        <v>23</v>
      </c>
    </row>
    <row r="4" spans="1:17" ht="36" customHeight="1" thickBot="1" x14ac:dyDescent="0.35">
      <c r="A4" s="3"/>
      <c r="B4" s="275"/>
      <c r="C4" s="277"/>
      <c r="D4" s="279"/>
      <c r="E4" s="279"/>
      <c r="F4" s="279"/>
      <c r="G4" s="281"/>
      <c r="H4" s="282"/>
      <c r="I4" s="284"/>
      <c r="J4" s="286"/>
      <c r="K4" s="265"/>
      <c r="L4" s="267"/>
      <c r="M4" s="269"/>
      <c r="N4" s="269"/>
      <c r="O4" s="269"/>
      <c r="P4" s="288"/>
      <c r="Q4" s="290"/>
    </row>
    <row r="5" spans="1:17" ht="184.95" customHeight="1" x14ac:dyDescent="0.3">
      <c r="A5" s="3"/>
      <c r="B5" s="65">
        <v>46265</v>
      </c>
      <c r="C5" s="109" t="s">
        <v>46</v>
      </c>
      <c r="D5" s="157" t="s">
        <v>60</v>
      </c>
      <c r="E5" s="219" t="s">
        <v>251</v>
      </c>
      <c r="F5" s="158" t="s">
        <v>226</v>
      </c>
      <c r="G5" s="222" t="s">
        <v>300</v>
      </c>
      <c r="H5" s="159" t="s">
        <v>61</v>
      </c>
      <c r="I5" s="220" t="s">
        <v>269</v>
      </c>
      <c r="J5" s="214"/>
      <c r="K5" s="223">
        <v>5</v>
      </c>
      <c r="L5" s="224">
        <v>2.1</v>
      </c>
      <c r="M5" s="116">
        <v>1.9</v>
      </c>
      <c r="N5" s="225"/>
      <c r="O5" s="226">
        <v>1</v>
      </c>
      <c r="P5" s="227">
        <v>2.5</v>
      </c>
      <c r="Q5" s="228">
        <f t="shared" ref="Q5:Q23" si="0">K5*70+L5*75+M5*25+N5*60+O5*120+P5*45</f>
        <v>787.5</v>
      </c>
    </row>
    <row r="6" spans="1:17" ht="184.95" customHeight="1" x14ac:dyDescent="0.3">
      <c r="A6" s="3"/>
      <c r="B6" s="182">
        <v>46266</v>
      </c>
      <c r="C6" s="183" t="s">
        <v>47</v>
      </c>
      <c r="D6" s="173" t="s">
        <v>65</v>
      </c>
      <c r="E6" s="217" t="s">
        <v>301</v>
      </c>
      <c r="F6" s="194" t="s">
        <v>285</v>
      </c>
      <c r="G6" s="229" t="s">
        <v>302</v>
      </c>
      <c r="H6" s="221" t="s">
        <v>188</v>
      </c>
      <c r="I6" s="213" t="s">
        <v>289</v>
      </c>
      <c r="J6" s="218"/>
      <c r="K6" s="107">
        <v>5</v>
      </c>
      <c r="L6" s="108">
        <v>2.1</v>
      </c>
      <c r="M6" s="187">
        <v>1.3</v>
      </c>
      <c r="N6" s="102"/>
      <c r="O6" s="101">
        <v>1</v>
      </c>
      <c r="P6" s="101">
        <v>2.5</v>
      </c>
      <c r="Q6" s="230">
        <f t="shared" si="0"/>
        <v>772.5</v>
      </c>
    </row>
    <row r="7" spans="1:17" ht="184.8" customHeight="1" x14ac:dyDescent="0.3">
      <c r="A7" s="3"/>
      <c r="B7" s="67">
        <v>46267</v>
      </c>
      <c r="C7" s="110" t="s">
        <v>48</v>
      </c>
      <c r="D7" s="255" t="s">
        <v>146</v>
      </c>
      <c r="E7" s="255"/>
      <c r="F7" s="261" t="s">
        <v>264</v>
      </c>
      <c r="G7" s="409"/>
      <c r="H7" s="221" t="s">
        <v>188</v>
      </c>
      <c r="I7" s="126" t="s">
        <v>147</v>
      </c>
      <c r="J7" s="110" t="s">
        <v>4</v>
      </c>
      <c r="K7" s="205">
        <v>5.35</v>
      </c>
      <c r="L7" s="108">
        <v>2.1</v>
      </c>
      <c r="M7" s="108">
        <v>1.9</v>
      </c>
      <c r="N7" s="102">
        <v>1</v>
      </c>
      <c r="O7" s="231"/>
      <c r="P7" s="232">
        <v>2.5</v>
      </c>
      <c r="Q7" s="103">
        <f t="shared" si="0"/>
        <v>752</v>
      </c>
    </row>
    <row r="8" spans="1:17" ht="192" customHeight="1" x14ac:dyDescent="0.3">
      <c r="A8" s="3"/>
      <c r="B8" s="67">
        <v>46268</v>
      </c>
      <c r="C8" s="110" t="s">
        <v>49</v>
      </c>
      <c r="D8" s="169" t="s">
        <v>143</v>
      </c>
      <c r="E8" s="169" t="s">
        <v>252</v>
      </c>
      <c r="F8" s="125" t="s">
        <v>168</v>
      </c>
      <c r="G8" s="161" t="s">
        <v>303</v>
      </c>
      <c r="H8" s="128" t="s">
        <v>61</v>
      </c>
      <c r="I8" s="172" t="s">
        <v>297</v>
      </c>
      <c r="J8" s="110" t="s">
        <v>191</v>
      </c>
      <c r="K8" s="107">
        <v>5.0999999999999996</v>
      </c>
      <c r="L8" s="108">
        <v>2.4</v>
      </c>
      <c r="M8" s="156">
        <v>1.6</v>
      </c>
      <c r="N8" s="102"/>
      <c r="O8" s="231"/>
      <c r="P8" s="232">
        <v>2.5</v>
      </c>
      <c r="Q8" s="103">
        <f t="shared" si="0"/>
        <v>689.5</v>
      </c>
    </row>
    <row r="9" spans="1:17" ht="180" customHeight="1" thickBot="1" x14ac:dyDescent="0.35">
      <c r="A9" s="3"/>
      <c r="B9" s="66">
        <v>46269</v>
      </c>
      <c r="C9" s="111" t="s">
        <v>50</v>
      </c>
      <c r="D9" s="160" t="s">
        <v>131</v>
      </c>
      <c r="E9" s="160" t="s">
        <v>253</v>
      </c>
      <c r="F9" s="163" t="s">
        <v>158</v>
      </c>
      <c r="G9" s="233" t="s">
        <v>304</v>
      </c>
      <c r="H9" s="221" t="s">
        <v>188</v>
      </c>
      <c r="I9" s="181" t="s">
        <v>267</v>
      </c>
      <c r="J9" s="111"/>
      <c r="K9" s="113">
        <v>5.4</v>
      </c>
      <c r="L9" s="114">
        <v>2.4</v>
      </c>
      <c r="M9" s="171">
        <v>1.9</v>
      </c>
      <c r="N9" s="105"/>
      <c r="O9" s="234"/>
      <c r="P9" s="235">
        <v>2.5</v>
      </c>
      <c r="Q9" s="106">
        <f t="shared" si="0"/>
        <v>718</v>
      </c>
    </row>
    <row r="10" spans="1:17" ht="192" customHeight="1" x14ac:dyDescent="0.3">
      <c r="A10" s="3"/>
      <c r="B10" s="65">
        <v>46272</v>
      </c>
      <c r="C10" s="109" t="s">
        <v>46</v>
      </c>
      <c r="D10" s="157" t="s">
        <v>60</v>
      </c>
      <c r="E10" s="157" t="s">
        <v>254</v>
      </c>
      <c r="F10" s="158" t="s">
        <v>149</v>
      </c>
      <c r="G10" s="236" t="s">
        <v>305</v>
      </c>
      <c r="H10" s="159" t="s">
        <v>61</v>
      </c>
      <c r="I10" s="180" t="s">
        <v>172</v>
      </c>
      <c r="J10" s="155"/>
      <c r="K10" s="115">
        <v>5.4</v>
      </c>
      <c r="L10" s="116">
        <v>2.7</v>
      </c>
      <c r="M10" s="116">
        <v>1.4</v>
      </c>
      <c r="N10" s="99"/>
      <c r="O10" s="98">
        <v>1</v>
      </c>
      <c r="P10" s="98">
        <v>2.5</v>
      </c>
      <c r="Q10" s="100">
        <f t="shared" si="0"/>
        <v>848</v>
      </c>
    </row>
    <row r="11" spans="1:17" ht="198" customHeight="1" x14ac:dyDescent="0.3">
      <c r="A11" s="3"/>
      <c r="B11" s="67">
        <v>46273</v>
      </c>
      <c r="C11" s="110" t="s">
        <v>47</v>
      </c>
      <c r="D11" s="173" t="s">
        <v>65</v>
      </c>
      <c r="E11" s="210" t="s">
        <v>255</v>
      </c>
      <c r="F11" s="237" t="s">
        <v>145</v>
      </c>
      <c r="G11" s="238" t="s">
        <v>206</v>
      </c>
      <c r="H11" s="221" t="s">
        <v>188</v>
      </c>
      <c r="I11" s="126" t="s">
        <v>130</v>
      </c>
      <c r="J11" s="110"/>
      <c r="K11" s="107">
        <v>5</v>
      </c>
      <c r="L11" s="108">
        <v>2.8</v>
      </c>
      <c r="M11" s="108">
        <v>1.6</v>
      </c>
      <c r="N11" s="102">
        <v>1</v>
      </c>
      <c r="O11" s="101"/>
      <c r="P11" s="101">
        <v>2.5</v>
      </c>
      <c r="Q11" s="103">
        <f t="shared" si="0"/>
        <v>772.5</v>
      </c>
    </row>
    <row r="12" spans="1:17" ht="192" customHeight="1" x14ac:dyDescent="0.3">
      <c r="A12" s="3"/>
      <c r="B12" s="67">
        <v>46274</v>
      </c>
      <c r="C12" s="110" t="s">
        <v>48</v>
      </c>
      <c r="D12" s="255" t="s">
        <v>256</v>
      </c>
      <c r="E12" s="256"/>
      <c r="F12" s="410" t="s">
        <v>228</v>
      </c>
      <c r="G12" s="410"/>
      <c r="H12" s="221" t="s">
        <v>188</v>
      </c>
      <c r="I12" s="126" t="s">
        <v>106</v>
      </c>
      <c r="J12" s="110" t="s">
        <v>4</v>
      </c>
      <c r="K12" s="107">
        <v>5</v>
      </c>
      <c r="L12" s="108">
        <v>2.2999999999999998</v>
      </c>
      <c r="M12" s="156">
        <v>1.8</v>
      </c>
      <c r="N12" s="102"/>
      <c r="O12" s="101"/>
      <c r="P12" s="101">
        <v>2.5</v>
      </c>
      <c r="Q12" s="103">
        <f t="shared" si="0"/>
        <v>680</v>
      </c>
    </row>
    <row r="13" spans="1:17" ht="186" customHeight="1" x14ac:dyDescent="0.3">
      <c r="A13" s="3"/>
      <c r="B13" s="67">
        <v>46275</v>
      </c>
      <c r="C13" s="110" t="s">
        <v>49</v>
      </c>
      <c r="D13" s="173" t="s">
        <v>107</v>
      </c>
      <c r="E13" s="162" t="s">
        <v>257</v>
      </c>
      <c r="F13" s="162" t="s">
        <v>237</v>
      </c>
      <c r="G13" s="239" t="s">
        <v>306</v>
      </c>
      <c r="H13" s="128" t="s">
        <v>61</v>
      </c>
      <c r="I13" s="126" t="s">
        <v>198</v>
      </c>
      <c r="J13" s="110" t="s">
        <v>191</v>
      </c>
      <c r="K13" s="107">
        <v>5</v>
      </c>
      <c r="L13" s="108">
        <v>2.1</v>
      </c>
      <c r="M13" s="132">
        <v>1.8</v>
      </c>
      <c r="N13" s="102"/>
      <c r="O13" s="101"/>
      <c r="P13" s="101">
        <v>2.5</v>
      </c>
      <c r="Q13" s="103">
        <f t="shared" si="0"/>
        <v>665</v>
      </c>
    </row>
    <row r="14" spans="1:17" ht="180" customHeight="1" thickBot="1" x14ac:dyDescent="0.35">
      <c r="A14" s="3"/>
      <c r="B14" s="66">
        <v>46276</v>
      </c>
      <c r="C14" s="111" t="s">
        <v>50</v>
      </c>
      <c r="D14" s="160" t="s">
        <v>148</v>
      </c>
      <c r="E14" s="160" t="s">
        <v>258</v>
      </c>
      <c r="F14" s="163" t="s">
        <v>234</v>
      </c>
      <c r="G14" s="240" t="s">
        <v>307</v>
      </c>
      <c r="H14" s="221" t="s">
        <v>188</v>
      </c>
      <c r="I14" s="126" t="s">
        <v>157</v>
      </c>
      <c r="J14" s="111" t="s">
        <v>323</v>
      </c>
      <c r="K14" s="113">
        <v>5.9</v>
      </c>
      <c r="L14" s="114">
        <v>2.6</v>
      </c>
      <c r="M14" s="114">
        <v>2.2000000000000002</v>
      </c>
      <c r="N14" s="105"/>
      <c r="O14" s="104"/>
      <c r="P14" s="104">
        <v>2.5</v>
      </c>
      <c r="Q14" s="106">
        <f t="shared" si="0"/>
        <v>775.5</v>
      </c>
    </row>
    <row r="15" spans="1:17" ht="180" customHeight="1" x14ac:dyDescent="0.3">
      <c r="A15" s="3"/>
      <c r="B15" s="182">
        <v>46279</v>
      </c>
      <c r="C15" s="183" t="s">
        <v>46</v>
      </c>
      <c r="D15" s="209" t="s">
        <v>60</v>
      </c>
      <c r="E15" s="211" t="s">
        <v>259</v>
      </c>
      <c r="F15" s="184" t="s">
        <v>263</v>
      </c>
      <c r="G15" s="241" t="s">
        <v>308</v>
      </c>
      <c r="H15" s="159" t="s">
        <v>61</v>
      </c>
      <c r="I15" s="185" t="s">
        <v>268</v>
      </c>
      <c r="J15" s="155"/>
      <c r="K15" s="186">
        <v>5.4</v>
      </c>
      <c r="L15" s="187">
        <v>2.7</v>
      </c>
      <c r="M15" s="187">
        <v>2.4</v>
      </c>
      <c r="N15" s="188"/>
      <c r="O15" s="189">
        <v>1</v>
      </c>
      <c r="P15" s="189">
        <v>2.5</v>
      </c>
      <c r="Q15" s="190">
        <f t="shared" si="0"/>
        <v>873</v>
      </c>
    </row>
    <row r="16" spans="1:17" ht="192" customHeight="1" x14ac:dyDescent="0.3">
      <c r="A16" s="3"/>
      <c r="B16" s="67">
        <v>46280</v>
      </c>
      <c r="C16" s="110" t="s">
        <v>47</v>
      </c>
      <c r="D16" s="173" t="s">
        <v>65</v>
      </c>
      <c r="E16" s="174" t="s">
        <v>359</v>
      </c>
      <c r="F16" s="125" t="s">
        <v>233</v>
      </c>
      <c r="G16" s="229" t="s">
        <v>228</v>
      </c>
      <c r="H16" s="221" t="s">
        <v>188</v>
      </c>
      <c r="I16" s="161" t="s">
        <v>122</v>
      </c>
      <c r="J16" s="110"/>
      <c r="K16" s="107">
        <v>5</v>
      </c>
      <c r="L16" s="108">
        <v>2.2999999999999998</v>
      </c>
      <c r="M16" s="156">
        <v>1.6</v>
      </c>
      <c r="N16" s="102">
        <v>1</v>
      </c>
      <c r="O16" s="101"/>
      <c r="P16" s="101">
        <v>2.5</v>
      </c>
      <c r="Q16" s="103">
        <f t="shared" si="0"/>
        <v>735</v>
      </c>
    </row>
    <row r="17" spans="1:17" ht="192" customHeight="1" x14ac:dyDescent="0.3">
      <c r="A17" s="3"/>
      <c r="B17" s="67">
        <v>46281</v>
      </c>
      <c r="C17" s="110" t="s">
        <v>48</v>
      </c>
      <c r="D17" s="255" t="s">
        <v>193</v>
      </c>
      <c r="E17" s="255"/>
      <c r="F17" s="411" t="s">
        <v>360</v>
      </c>
      <c r="G17" s="412"/>
      <c r="H17" s="221" t="s">
        <v>188</v>
      </c>
      <c r="I17" s="126" t="s">
        <v>156</v>
      </c>
      <c r="J17" s="110" t="s">
        <v>4</v>
      </c>
      <c r="K17" s="107">
        <v>5.5</v>
      </c>
      <c r="L17" s="108">
        <v>2.2999999999999998</v>
      </c>
      <c r="M17" s="132">
        <v>1.6</v>
      </c>
      <c r="N17" s="102"/>
      <c r="O17" s="101"/>
      <c r="P17" s="101">
        <v>2.5</v>
      </c>
      <c r="Q17" s="103">
        <f t="shared" si="0"/>
        <v>710</v>
      </c>
    </row>
    <row r="18" spans="1:17" ht="180" customHeight="1" x14ac:dyDescent="0.3">
      <c r="A18" s="3"/>
      <c r="B18" s="67">
        <v>46282</v>
      </c>
      <c r="C18" s="110" t="s">
        <v>49</v>
      </c>
      <c r="D18" s="169" t="s">
        <v>128</v>
      </c>
      <c r="E18" s="125" t="s">
        <v>327</v>
      </c>
      <c r="F18" s="125" t="s">
        <v>236</v>
      </c>
      <c r="G18" s="229" t="s">
        <v>309</v>
      </c>
      <c r="H18" s="128" t="s">
        <v>61</v>
      </c>
      <c r="I18" s="172" t="s">
        <v>298</v>
      </c>
      <c r="J18" s="110" t="s">
        <v>191</v>
      </c>
      <c r="K18" s="107">
        <v>7.5</v>
      </c>
      <c r="L18" s="108">
        <v>2.1</v>
      </c>
      <c r="M18" s="132">
        <v>1.7</v>
      </c>
      <c r="N18" s="102"/>
      <c r="O18" s="101"/>
      <c r="P18" s="101">
        <v>2.5</v>
      </c>
      <c r="Q18" s="103">
        <f t="shared" si="0"/>
        <v>837.5</v>
      </c>
    </row>
    <row r="19" spans="1:17" ht="204" customHeight="1" thickBot="1" x14ac:dyDescent="0.35">
      <c r="A19" s="3"/>
      <c r="B19" s="191">
        <v>46283</v>
      </c>
      <c r="C19" s="192" t="s">
        <v>50</v>
      </c>
      <c r="D19" s="193" t="s">
        <v>192</v>
      </c>
      <c r="E19" s="194" t="s">
        <v>328</v>
      </c>
      <c r="F19" s="125" t="s">
        <v>265</v>
      </c>
      <c r="G19" s="194" t="s">
        <v>304</v>
      </c>
      <c r="H19" s="221" t="s">
        <v>188</v>
      </c>
      <c r="I19" s="213" t="s">
        <v>310</v>
      </c>
      <c r="J19" s="192"/>
      <c r="K19" s="195">
        <v>6</v>
      </c>
      <c r="L19" s="196">
        <v>2.8</v>
      </c>
      <c r="M19" s="196">
        <v>1.7</v>
      </c>
      <c r="N19" s="197"/>
      <c r="O19" s="198"/>
      <c r="P19" s="198">
        <v>2.5</v>
      </c>
      <c r="Q19" s="199">
        <f t="shared" si="0"/>
        <v>785</v>
      </c>
    </row>
    <row r="20" spans="1:17" ht="180" customHeight="1" x14ac:dyDescent="0.3">
      <c r="A20" s="3"/>
      <c r="B20" s="65">
        <v>46286</v>
      </c>
      <c r="C20" s="109" t="s">
        <v>46</v>
      </c>
      <c r="D20" s="157" t="s">
        <v>60</v>
      </c>
      <c r="E20" s="157" t="s">
        <v>260</v>
      </c>
      <c r="F20" s="158" t="s">
        <v>195</v>
      </c>
      <c r="G20" s="158" t="s">
        <v>311</v>
      </c>
      <c r="H20" s="159" t="s">
        <v>61</v>
      </c>
      <c r="I20" s="200" t="s">
        <v>269</v>
      </c>
      <c r="J20" s="214"/>
      <c r="K20" s="115">
        <v>5</v>
      </c>
      <c r="L20" s="116">
        <v>2.7</v>
      </c>
      <c r="M20" s="116">
        <v>1.4</v>
      </c>
      <c r="N20" s="99"/>
      <c r="O20" s="98">
        <v>1</v>
      </c>
      <c r="P20" s="98">
        <v>2.5</v>
      </c>
      <c r="Q20" s="100">
        <f t="shared" si="0"/>
        <v>820</v>
      </c>
    </row>
    <row r="21" spans="1:17" ht="180" customHeight="1" x14ac:dyDescent="0.3">
      <c r="A21" s="3"/>
      <c r="B21" s="67">
        <v>46287</v>
      </c>
      <c r="C21" s="110" t="s">
        <v>47</v>
      </c>
      <c r="D21" s="173" t="s">
        <v>65</v>
      </c>
      <c r="E21" s="169" t="s">
        <v>261</v>
      </c>
      <c r="F21" s="125" t="s">
        <v>196</v>
      </c>
      <c r="G21" s="242" t="s">
        <v>312</v>
      </c>
      <c r="H21" s="221" t="s">
        <v>188</v>
      </c>
      <c r="I21" s="126" t="s">
        <v>225</v>
      </c>
      <c r="J21" s="110"/>
      <c r="K21" s="107">
        <v>5.3</v>
      </c>
      <c r="L21" s="108">
        <v>2.2999999999999998</v>
      </c>
      <c r="M21" s="108">
        <v>1.8</v>
      </c>
      <c r="N21" s="102">
        <v>1</v>
      </c>
      <c r="O21" s="101"/>
      <c r="P21" s="101">
        <v>2.5</v>
      </c>
      <c r="Q21" s="103">
        <f t="shared" si="0"/>
        <v>761</v>
      </c>
    </row>
    <row r="22" spans="1:17" ht="160.19999999999999" customHeight="1" x14ac:dyDescent="0.3">
      <c r="A22" s="3"/>
      <c r="B22" s="67">
        <v>46288</v>
      </c>
      <c r="C22" s="110" t="s">
        <v>48</v>
      </c>
      <c r="D22" s="255" t="s">
        <v>353</v>
      </c>
      <c r="E22" s="255"/>
      <c r="F22" s="261" t="s">
        <v>319</v>
      </c>
      <c r="G22" s="409"/>
      <c r="H22" s="221" t="s">
        <v>188</v>
      </c>
      <c r="I22" s="127" t="s">
        <v>310</v>
      </c>
      <c r="J22" s="110" t="s">
        <v>4</v>
      </c>
      <c r="K22" s="107">
        <v>5</v>
      </c>
      <c r="L22" s="108">
        <v>2.2999999999999998</v>
      </c>
      <c r="M22" s="108">
        <v>1.6</v>
      </c>
      <c r="N22" s="102"/>
      <c r="O22" s="101"/>
      <c r="P22" s="101">
        <v>2.5</v>
      </c>
      <c r="Q22" s="103">
        <f t="shared" si="0"/>
        <v>675</v>
      </c>
    </row>
    <row r="23" spans="1:17" ht="178.2" customHeight="1" x14ac:dyDescent="0.3">
      <c r="A23" s="3"/>
      <c r="B23" s="67">
        <v>46289</v>
      </c>
      <c r="C23" s="110" t="s">
        <v>49</v>
      </c>
      <c r="D23" s="208" t="s">
        <v>77</v>
      </c>
      <c r="E23" s="209" t="s">
        <v>262</v>
      </c>
      <c r="F23" s="184" t="s">
        <v>142</v>
      </c>
      <c r="G23" s="125" t="s">
        <v>313</v>
      </c>
      <c r="H23" s="128" t="s">
        <v>61</v>
      </c>
      <c r="I23" s="126" t="s">
        <v>207</v>
      </c>
      <c r="J23" s="110" t="s">
        <v>191</v>
      </c>
      <c r="K23" s="107">
        <v>5</v>
      </c>
      <c r="L23" s="108">
        <v>2.1</v>
      </c>
      <c r="M23" s="108">
        <v>2</v>
      </c>
      <c r="N23" s="102"/>
      <c r="O23" s="101"/>
      <c r="P23" s="101">
        <v>2.5</v>
      </c>
      <c r="Q23" s="103">
        <f t="shared" si="0"/>
        <v>670</v>
      </c>
    </row>
    <row r="24" spans="1:17" ht="180" customHeight="1" thickBot="1" x14ac:dyDescent="0.35">
      <c r="A24" s="3"/>
      <c r="B24" s="66">
        <v>46290</v>
      </c>
      <c r="C24" s="111" t="s">
        <v>50</v>
      </c>
      <c r="D24" s="248" t="s">
        <v>190</v>
      </c>
      <c r="E24" s="249"/>
      <c r="F24" s="250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51"/>
    </row>
    <row r="25" spans="1:17" ht="180" customHeight="1" x14ac:dyDescent="0.3">
      <c r="A25" s="3"/>
      <c r="B25" s="65">
        <v>46293</v>
      </c>
      <c r="C25" s="109" t="s">
        <v>46</v>
      </c>
      <c r="D25" s="252" t="s">
        <v>189</v>
      </c>
      <c r="E25" s="253"/>
      <c r="F25" s="253"/>
      <c r="G25" s="253"/>
      <c r="H25" s="253"/>
      <c r="I25" s="253"/>
      <c r="J25" s="253"/>
      <c r="K25" s="253"/>
      <c r="L25" s="253"/>
      <c r="M25" s="253"/>
      <c r="N25" s="253"/>
      <c r="O25" s="253"/>
      <c r="P25" s="253"/>
      <c r="Q25" s="254"/>
    </row>
    <row r="26" spans="1:17" ht="180" customHeight="1" x14ac:dyDescent="0.3">
      <c r="A26" s="3"/>
      <c r="B26" s="182">
        <v>46294</v>
      </c>
      <c r="C26" s="110" t="s">
        <v>47</v>
      </c>
      <c r="D26" s="173" t="s">
        <v>154</v>
      </c>
      <c r="E26" s="169" t="s">
        <v>329</v>
      </c>
      <c r="F26" s="184" t="s">
        <v>206</v>
      </c>
      <c r="G26" s="125" t="s">
        <v>314</v>
      </c>
      <c r="H26" s="128" t="s">
        <v>61</v>
      </c>
      <c r="I26" s="126" t="s">
        <v>270</v>
      </c>
      <c r="J26" s="183"/>
      <c r="K26" s="107">
        <v>5.3</v>
      </c>
      <c r="L26" s="108">
        <v>2.7</v>
      </c>
      <c r="M26" s="108">
        <v>1.5</v>
      </c>
      <c r="N26" s="102"/>
      <c r="O26" s="101">
        <v>1</v>
      </c>
      <c r="P26" s="101">
        <v>2.5</v>
      </c>
      <c r="Q26" s="103">
        <f t="shared" ref="Q26:Q27" si="1">K26*70+L26*75+M26*25+N26*60+O26*120+P26*45</f>
        <v>843.5</v>
      </c>
    </row>
    <row r="27" spans="1:17" ht="180" customHeight="1" x14ac:dyDescent="0.3">
      <c r="A27" s="3"/>
      <c r="B27" s="182">
        <v>46295</v>
      </c>
      <c r="C27" s="110" t="s">
        <v>48</v>
      </c>
      <c r="D27" s="291" t="s">
        <v>218</v>
      </c>
      <c r="E27" s="292"/>
      <c r="F27" s="245" t="s">
        <v>266</v>
      </c>
      <c r="G27" s="247"/>
      <c r="H27" s="221" t="s">
        <v>188</v>
      </c>
      <c r="I27" s="185" t="s">
        <v>106</v>
      </c>
      <c r="J27" s="183" t="s">
        <v>331</v>
      </c>
      <c r="K27" s="186">
        <v>4</v>
      </c>
      <c r="L27" s="187">
        <v>2.2999999999999998</v>
      </c>
      <c r="M27" s="187">
        <v>1.5</v>
      </c>
      <c r="N27" s="188"/>
      <c r="O27" s="189"/>
      <c r="P27" s="189">
        <v>2.5</v>
      </c>
      <c r="Q27" s="190">
        <f t="shared" si="1"/>
        <v>602.5</v>
      </c>
    </row>
    <row r="28" spans="1:17" ht="390" customHeight="1" thickBot="1" x14ac:dyDescent="0.35">
      <c r="A28" s="3"/>
      <c r="B28" s="270" t="s">
        <v>62</v>
      </c>
      <c r="C28" s="271"/>
      <c r="D28" s="271"/>
      <c r="E28" s="271"/>
      <c r="F28" s="271"/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2"/>
    </row>
    <row r="29" spans="1:17" ht="180" customHeight="1" x14ac:dyDescent="0.3">
      <c r="A29" s="3"/>
    </row>
    <row r="30" spans="1:17" ht="180" customHeight="1" x14ac:dyDescent="0.3">
      <c r="A30" s="3"/>
    </row>
    <row r="31" spans="1:17" ht="180" customHeight="1" x14ac:dyDescent="0.3">
      <c r="A31" s="3"/>
    </row>
    <row r="32" spans="1:17" ht="180" customHeight="1" x14ac:dyDescent="0.3">
      <c r="A32" s="3"/>
    </row>
    <row r="33" spans="1:17" ht="180" customHeight="1" x14ac:dyDescent="0.3">
      <c r="A33" s="3"/>
    </row>
    <row r="34" spans="1:17" ht="180" customHeight="1" x14ac:dyDescent="0.3">
      <c r="A34" s="3"/>
    </row>
    <row r="35" spans="1:17" ht="180" customHeight="1" x14ac:dyDescent="0.3">
      <c r="A35" s="3"/>
    </row>
    <row r="36" spans="1:17" ht="180" customHeight="1" x14ac:dyDescent="0.3">
      <c r="A36" s="3"/>
    </row>
    <row r="37" spans="1:17" ht="180" customHeight="1" x14ac:dyDescent="0.3">
      <c r="A37" s="3"/>
    </row>
    <row r="38" spans="1:17" ht="180" customHeight="1" x14ac:dyDescent="0.3">
      <c r="A38" s="3"/>
    </row>
    <row r="39" spans="1:17" ht="180" customHeight="1" x14ac:dyDescent="0.3">
      <c r="A39" s="3"/>
    </row>
    <row r="40" spans="1:17" ht="157.5" customHeight="1" x14ac:dyDescent="0.3"/>
    <row r="42" spans="1:17" s="5" customFormat="1" x14ac:dyDescent="0.3">
      <c r="A42" s="1"/>
      <c r="B42" s="4"/>
      <c r="C42" s="4"/>
      <c r="D42" s="4"/>
      <c r="E42" s="4"/>
      <c r="F42" s="4"/>
      <c r="G42" s="4"/>
      <c r="H42" s="4"/>
      <c r="I42" s="4"/>
      <c r="J42" s="4"/>
      <c r="Q42" s="6"/>
    </row>
    <row r="43" spans="1:17" s="5" customFormat="1" x14ac:dyDescent="0.3">
      <c r="A43" s="1"/>
      <c r="B43" s="4"/>
      <c r="C43" s="4"/>
      <c r="D43" s="4"/>
      <c r="E43" s="4"/>
      <c r="F43" s="4"/>
      <c r="G43" s="4"/>
      <c r="H43" s="4"/>
      <c r="I43" s="4"/>
      <c r="J43" s="4"/>
      <c r="Q43" s="6"/>
    </row>
    <row r="44" spans="1:17" s="5" customFormat="1" x14ac:dyDescent="0.3">
      <c r="A44" s="1"/>
      <c r="B44" s="4"/>
      <c r="C44" s="4"/>
      <c r="D44" s="4"/>
      <c r="E44" s="4"/>
      <c r="F44" s="4"/>
      <c r="G44" s="4"/>
      <c r="H44" s="4"/>
      <c r="I44" s="4"/>
      <c r="J44" s="4"/>
      <c r="Q44" s="6"/>
    </row>
    <row r="45" spans="1:17" s="5" customFormat="1" x14ac:dyDescent="0.3">
      <c r="A45" s="1"/>
      <c r="B45" s="4"/>
      <c r="C45" s="4"/>
      <c r="D45" s="4"/>
      <c r="E45" s="4"/>
      <c r="F45" s="4"/>
      <c r="G45" s="4"/>
      <c r="H45" s="4"/>
      <c r="I45" s="4"/>
      <c r="J45" s="4"/>
      <c r="Q45" s="6"/>
    </row>
    <row r="46" spans="1:17" s="5" customFormat="1" x14ac:dyDescent="0.3">
      <c r="A46" s="1"/>
      <c r="B46" s="4"/>
      <c r="C46" s="4"/>
      <c r="D46" s="4"/>
      <c r="E46" s="4"/>
      <c r="F46" s="4"/>
      <c r="G46" s="4"/>
      <c r="H46" s="4"/>
      <c r="I46" s="4"/>
      <c r="J46" s="4"/>
      <c r="Q46" s="6"/>
    </row>
    <row r="47" spans="1:17" s="5" customFormat="1" x14ac:dyDescent="0.3">
      <c r="A47" s="1"/>
      <c r="B47" s="4"/>
      <c r="C47" s="4"/>
      <c r="D47" s="4"/>
      <c r="E47" s="4"/>
      <c r="F47" s="4"/>
      <c r="G47" s="4"/>
      <c r="H47" s="4"/>
      <c r="I47" s="4"/>
      <c r="J47" s="4"/>
      <c r="Q47" s="6"/>
    </row>
    <row r="48" spans="1:17" s="5" customFormat="1" x14ac:dyDescent="0.3">
      <c r="A48" s="1"/>
      <c r="B48" s="4"/>
      <c r="C48" s="4"/>
      <c r="D48" s="4"/>
      <c r="E48" s="4"/>
      <c r="F48" s="4"/>
      <c r="G48" s="4"/>
      <c r="H48" s="4"/>
      <c r="I48" s="4"/>
      <c r="J48" s="4"/>
      <c r="Q48" s="6"/>
    </row>
    <row r="49" spans="1:17" s="5" customFormat="1" x14ac:dyDescent="0.3">
      <c r="A49" s="1"/>
      <c r="B49" s="4"/>
      <c r="C49" s="4"/>
      <c r="D49" s="4"/>
      <c r="E49" s="4"/>
      <c r="F49" s="4"/>
      <c r="G49" s="4"/>
      <c r="H49" s="4"/>
      <c r="I49" s="4"/>
      <c r="J49" s="4"/>
      <c r="Q49" s="6"/>
    </row>
    <row r="50" spans="1:17" s="5" customFormat="1" x14ac:dyDescent="0.3">
      <c r="A50" s="1"/>
      <c r="B50" s="4"/>
      <c r="C50" s="4"/>
      <c r="D50" s="4"/>
      <c r="E50" s="4"/>
      <c r="F50" s="4"/>
      <c r="G50" s="4"/>
      <c r="H50" s="4"/>
      <c r="I50" s="4"/>
      <c r="J50" s="4"/>
      <c r="Q50" s="6"/>
    </row>
    <row r="51" spans="1:17" s="5" customFormat="1" x14ac:dyDescent="0.3">
      <c r="A51" s="1"/>
      <c r="B51" s="4"/>
      <c r="C51" s="4"/>
      <c r="D51" s="4"/>
      <c r="E51" s="4"/>
      <c r="F51" s="4"/>
      <c r="G51" s="4"/>
      <c r="H51" s="4"/>
      <c r="I51" s="4"/>
      <c r="J51" s="4"/>
      <c r="Q51" s="6"/>
    </row>
    <row r="52" spans="1:17" s="5" customFormat="1" x14ac:dyDescent="0.3">
      <c r="A52" s="1"/>
      <c r="B52" s="4"/>
      <c r="C52" s="4"/>
      <c r="D52" s="4"/>
      <c r="E52" s="4"/>
      <c r="F52" s="4"/>
      <c r="G52" s="4"/>
      <c r="H52" s="4"/>
      <c r="I52" s="4"/>
      <c r="J52" s="4"/>
      <c r="Q52" s="6"/>
    </row>
    <row r="53" spans="1:17" s="5" customFormat="1" x14ac:dyDescent="0.3">
      <c r="A53" s="1"/>
      <c r="B53" s="4"/>
      <c r="C53" s="4"/>
      <c r="D53" s="4"/>
      <c r="E53" s="4"/>
      <c r="F53" s="4"/>
      <c r="G53" s="4"/>
      <c r="H53" s="4"/>
      <c r="I53" s="4"/>
      <c r="J53" s="4"/>
      <c r="Q53" s="6"/>
    </row>
    <row r="54" spans="1:17" s="5" customFormat="1" x14ac:dyDescent="0.3">
      <c r="A54" s="1"/>
      <c r="B54" s="4"/>
      <c r="C54" s="4"/>
      <c r="D54" s="4"/>
      <c r="E54" s="4"/>
      <c r="F54" s="4"/>
      <c r="G54" s="4"/>
      <c r="H54" s="4"/>
      <c r="I54" s="4"/>
      <c r="J54" s="4"/>
      <c r="Q54" s="6"/>
    </row>
    <row r="55" spans="1:17" s="5" customFormat="1" x14ac:dyDescent="0.3">
      <c r="A55" s="1"/>
      <c r="B55" s="4"/>
      <c r="C55" s="4"/>
      <c r="D55" s="4"/>
      <c r="E55" s="4"/>
      <c r="F55" s="4"/>
      <c r="G55" s="4"/>
      <c r="H55" s="4"/>
      <c r="I55" s="4"/>
      <c r="J55" s="4"/>
      <c r="Q55" s="6"/>
    </row>
    <row r="56" spans="1:17" s="5" customFormat="1" x14ac:dyDescent="0.3">
      <c r="A56" s="1"/>
      <c r="B56" s="4"/>
      <c r="C56" s="4"/>
      <c r="D56" s="4"/>
      <c r="E56" s="4"/>
      <c r="F56" s="4"/>
      <c r="G56" s="4"/>
      <c r="H56" s="4"/>
      <c r="I56" s="4"/>
      <c r="J56" s="4"/>
      <c r="Q56" s="6"/>
    </row>
  </sheetData>
  <mergeCells count="30">
    <mergeCell ref="F27:G27"/>
    <mergeCell ref="D25:Q25"/>
    <mergeCell ref="D27:E27"/>
    <mergeCell ref="B28:Q28"/>
    <mergeCell ref="D24:Q24"/>
    <mergeCell ref="D7:E7"/>
    <mergeCell ref="D12:E12"/>
    <mergeCell ref="D17:E17"/>
    <mergeCell ref="D22:E22"/>
    <mergeCell ref="K3:K4"/>
    <mergeCell ref="F7:G7"/>
    <mergeCell ref="F12:G12"/>
    <mergeCell ref="F17:G17"/>
    <mergeCell ref="F22:G22"/>
    <mergeCell ref="B1:Q1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Q3:Q4"/>
    <mergeCell ref="L3:L4"/>
    <mergeCell ref="M3:M4"/>
    <mergeCell ref="N3:N4"/>
    <mergeCell ref="O3:O4"/>
    <mergeCell ref="P3:P4"/>
  </mergeCells>
  <phoneticPr fontId="2" type="noConversion"/>
  <pageMargins left="0.70763888888888904" right="0.70763888888888904" top="0.196527777777778" bottom="0.196527777777778" header="0.15625" footer="0.15625"/>
  <pageSetup paperSize="9" scale="1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2665-5053-48F0-AA28-6C8633B23337}">
  <sheetPr>
    <pageSetUpPr fitToPage="1"/>
  </sheetPr>
  <dimension ref="A1:AF46"/>
  <sheetViews>
    <sheetView view="pageBreakPreview" zoomScale="70" zoomScaleNormal="100" zoomScaleSheetLayoutView="70" workbookViewId="0">
      <selection activeCell="S29" sqref="S29"/>
    </sheetView>
  </sheetViews>
  <sheetFormatPr defaultColWidth="8.77734375" defaultRowHeight="16.2" x14ac:dyDescent="0.3"/>
  <cols>
    <col min="1" max="1" width="4.109375" style="16" customWidth="1"/>
    <col min="2" max="2" width="6.33203125" style="17" customWidth="1"/>
    <col min="3" max="3" width="13" style="17" customWidth="1"/>
    <col min="4" max="4" width="7.44140625" style="17" customWidth="1"/>
    <col min="5" max="5" width="4.33203125" style="17" hidden="1" customWidth="1"/>
    <col min="6" max="6" width="7.109375" style="16" customWidth="1"/>
    <col min="7" max="7" width="6.33203125" style="17" customWidth="1"/>
    <col min="8" max="8" width="15.6640625" style="16" customWidth="1"/>
    <col min="9" max="9" width="7.88671875" style="16" customWidth="1"/>
    <col min="10" max="10" width="5.44140625" style="16" hidden="1" customWidth="1"/>
    <col min="11" max="11" width="5.77734375" style="16" customWidth="1"/>
    <col min="12" max="12" width="5.77734375" style="17" customWidth="1"/>
    <col min="13" max="13" width="15.109375" style="16" customWidth="1"/>
    <col min="14" max="14" width="8.6640625" style="16" customWidth="1"/>
    <col min="15" max="15" width="4.44140625" style="16" hidden="1" customWidth="1"/>
    <col min="16" max="17" width="6.6640625" style="16" customWidth="1"/>
    <col min="18" max="18" width="15" style="16" customWidth="1"/>
    <col min="19" max="19" width="7.21875" style="16" customWidth="1"/>
    <col min="20" max="20" width="3.77734375" style="16" hidden="1" customWidth="1"/>
    <col min="21" max="21" width="7" style="16" customWidth="1"/>
    <col min="22" max="22" width="7.109375" style="16" customWidth="1"/>
    <col min="23" max="23" width="15.33203125" style="16" customWidth="1"/>
    <col min="24" max="24" width="6.6640625" style="16" customWidth="1"/>
    <col min="25" max="25" width="4.5546875" style="16" hidden="1" customWidth="1"/>
    <col min="26" max="27" width="7.109375" style="16" customWidth="1"/>
    <col min="28" max="16384" width="8.77734375" style="16"/>
  </cols>
  <sheetData>
    <row r="1" spans="1:32" ht="22.2" x14ac:dyDescent="0.3">
      <c r="A1" s="293" t="s">
        <v>324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121"/>
      <c r="R1" s="121"/>
      <c r="S1" s="37" t="s">
        <v>51</v>
      </c>
      <c r="T1" s="37"/>
      <c r="U1" s="37"/>
      <c r="V1" s="37"/>
      <c r="W1" s="37"/>
      <c r="X1" s="37"/>
      <c r="Y1" s="37"/>
      <c r="Z1" s="37"/>
      <c r="AA1" s="37"/>
      <c r="AB1" s="38"/>
      <c r="AC1" s="38"/>
      <c r="AD1" s="38"/>
      <c r="AE1" s="38"/>
      <c r="AF1" s="38"/>
    </row>
    <row r="2" spans="1:32" s="43" customFormat="1" ht="18.600000000000001" customHeight="1" thickBot="1" x14ac:dyDescent="0.35">
      <c r="A2" s="294" t="s">
        <v>273</v>
      </c>
      <c r="B2" s="295"/>
      <c r="C2" s="295"/>
      <c r="D2" s="295"/>
      <c r="E2" s="295"/>
      <c r="F2" s="295"/>
      <c r="G2" s="295"/>
      <c r="H2" s="43">
        <v>45</v>
      </c>
      <c r="L2" s="15"/>
      <c r="S2" s="320" t="s">
        <v>52</v>
      </c>
      <c r="T2" s="320"/>
      <c r="U2" s="320"/>
      <c r="V2" s="320"/>
      <c r="W2" s="320"/>
      <c r="X2" s="39"/>
      <c r="Y2" s="39"/>
      <c r="Z2" s="39"/>
      <c r="AA2" s="38"/>
    </row>
    <row r="3" spans="1:32" s="122" customFormat="1" ht="13.8" x14ac:dyDescent="0.3">
      <c r="A3" s="40" t="s">
        <v>0</v>
      </c>
      <c r="B3" s="321">
        <v>46265</v>
      </c>
      <c r="C3" s="322"/>
      <c r="D3" s="322"/>
      <c r="E3" s="322"/>
      <c r="F3" s="323"/>
      <c r="G3" s="321">
        <v>46266</v>
      </c>
      <c r="H3" s="322"/>
      <c r="I3" s="322"/>
      <c r="J3" s="322"/>
      <c r="K3" s="323"/>
      <c r="L3" s="321">
        <v>46267</v>
      </c>
      <c r="M3" s="322"/>
      <c r="N3" s="322"/>
      <c r="O3" s="322"/>
      <c r="P3" s="323"/>
      <c r="Q3" s="321">
        <v>46268</v>
      </c>
      <c r="R3" s="322"/>
      <c r="S3" s="322"/>
      <c r="T3" s="322"/>
      <c r="U3" s="323"/>
      <c r="V3" s="321">
        <v>46269</v>
      </c>
      <c r="W3" s="322"/>
      <c r="X3" s="322"/>
      <c r="Y3" s="322"/>
      <c r="Z3" s="323"/>
    </row>
    <row r="4" spans="1:32" s="122" customFormat="1" ht="13.8" x14ac:dyDescent="0.3">
      <c r="A4" s="119" t="s">
        <v>53</v>
      </c>
      <c r="B4" s="7" t="s">
        <v>55</v>
      </c>
      <c r="C4" s="8" t="s">
        <v>72</v>
      </c>
      <c r="D4" s="117" t="s">
        <v>70</v>
      </c>
      <c r="E4" s="117"/>
      <c r="F4" s="9" t="s">
        <v>71</v>
      </c>
      <c r="G4" s="94" t="s">
        <v>55</v>
      </c>
      <c r="H4" s="95" t="s">
        <v>72</v>
      </c>
      <c r="I4" s="72" t="s">
        <v>70</v>
      </c>
      <c r="J4" s="96"/>
      <c r="K4" s="97" t="s">
        <v>71</v>
      </c>
      <c r="L4" s="10" t="s">
        <v>55</v>
      </c>
      <c r="M4" s="8" t="s">
        <v>72</v>
      </c>
      <c r="N4" s="117" t="s">
        <v>70</v>
      </c>
      <c r="O4" s="130"/>
      <c r="P4" s="9" t="s">
        <v>71</v>
      </c>
      <c r="Q4" s="10" t="s">
        <v>55</v>
      </c>
      <c r="R4" s="8" t="s">
        <v>72</v>
      </c>
      <c r="S4" s="117" t="s">
        <v>70</v>
      </c>
      <c r="T4" s="130"/>
      <c r="U4" s="9" t="s">
        <v>71</v>
      </c>
      <c r="V4" s="10" t="s">
        <v>55</v>
      </c>
      <c r="W4" s="8" t="s">
        <v>72</v>
      </c>
      <c r="X4" s="117" t="s">
        <v>70</v>
      </c>
      <c r="Y4" s="130"/>
      <c r="Z4" s="9" t="s">
        <v>71</v>
      </c>
    </row>
    <row r="5" spans="1:32" s="122" customFormat="1" ht="13.95" customHeight="1" x14ac:dyDescent="0.3">
      <c r="A5" s="301" t="s">
        <v>45</v>
      </c>
      <c r="B5" s="309" t="s">
        <v>60</v>
      </c>
      <c r="C5" s="137" t="s">
        <v>63</v>
      </c>
      <c r="D5" s="138">
        <v>110</v>
      </c>
      <c r="E5" s="139"/>
      <c r="F5" s="136">
        <f>D5*$H$2/1000</f>
        <v>4.95</v>
      </c>
      <c r="G5" s="303" t="s">
        <v>65</v>
      </c>
      <c r="H5" s="79" t="s">
        <v>63</v>
      </c>
      <c r="I5" s="80">
        <v>100</v>
      </c>
      <c r="J5" s="81"/>
      <c r="K5" s="82">
        <f>I5*$H$2/1000</f>
        <v>4.5</v>
      </c>
      <c r="L5" s="343" t="s">
        <v>146</v>
      </c>
      <c r="M5" s="133" t="s">
        <v>63</v>
      </c>
      <c r="N5" s="140">
        <v>110</v>
      </c>
      <c r="O5" s="141"/>
      <c r="P5" s="136">
        <f t="shared" ref="P5:P27" si="0">N5*$H$2/1000</f>
        <v>4.95</v>
      </c>
      <c r="Q5" s="296" t="s">
        <v>143</v>
      </c>
      <c r="R5" s="133" t="s">
        <v>63</v>
      </c>
      <c r="S5" s="140">
        <v>100</v>
      </c>
      <c r="T5" s="141"/>
      <c r="U5" s="136">
        <f>S5*$H$2/1000</f>
        <v>4.5</v>
      </c>
      <c r="V5" s="296" t="s">
        <v>131</v>
      </c>
      <c r="W5" s="133" t="s">
        <v>63</v>
      </c>
      <c r="X5" s="140">
        <v>100</v>
      </c>
      <c r="Y5" s="141"/>
      <c r="Z5" s="136">
        <f>X5*$H$2/1000</f>
        <v>4.5</v>
      </c>
    </row>
    <row r="6" spans="1:32" s="122" customFormat="1" ht="13.95" customHeight="1" x14ac:dyDescent="0.3">
      <c r="A6" s="302"/>
      <c r="B6" s="310"/>
      <c r="C6" s="138"/>
      <c r="D6" s="138"/>
      <c r="E6" s="139"/>
      <c r="F6" s="136">
        <f>D6*$H$2/1000</f>
        <v>0</v>
      </c>
      <c r="G6" s="304"/>
      <c r="H6" s="80" t="s">
        <v>56</v>
      </c>
      <c r="I6" s="80">
        <v>10</v>
      </c>
      <c r="J6" s="81"/>
      <c r="K6" s="82">
        <f t="shared" ref="K6:K8" si="1">I6*$H$2/1000</f>
        <v>0.45</v>
      </c>
      <c r="L6" s="344"/>
      <c r="M6" s="142" t="s">
        <v>66</v>
      </c>
      <c r="N6" s="176">
        <v>65</v>
      </c>
      <c r="O6" s="143"/>
      <c r="P6" s="136">
        <f t="shared" si="0"/>
        <v>2.9249999999999998</v>
      </c>
      <c r="Q6" s="297"/>
      <c r="R6" s="140" t="s">
        <v>159</v>
      </c>
      <c r="S6" s="140">
        <v>10</v>
      </c>
      <c r="T6" s="141"/>
      <c r="U6" s="136">
        <f t="shared" ref="U6:U30" si="2">S6*$H$2/1000</f>
        <v>0.45</v>
      </c>
      <c r="V6" s="297"/>
      <c r="W6" s="140" t="s">
        <v>132</v>
      </c>
      <c r="X6" s="140">
        <v>10</v>
      </c>
      <c r="Y6" s="141"/>
      <c r="Z6" s="136">
        <f t="shared" ref="Z6:Z11" si="3">X6*$H$2/1000</f>
        <v>0.45</v>
      </c>
    </row>
    <row r="7" spans="1:32" s="122" customFormat="1" ht="13.95" customHeight="1" x14ac:dyDescent="0.3">
      <c r="A7" s="305" t="s">
        <v>95</v>
      </c>
      <c r="B7" s="308" t="s">
        <v>251</v>
      </c>
      <c r="C7" s="144" t="s">
        <v>271</v>
      </c>
      <c r="D7" s="144">
        <v>15</v>
      </c>
      <c r="E7" s="145">
        <f>D7/35</f>
        <v>0.42857142857142855</v>
      </c>
      <c r="F7" s="150">
        <f t="shared" ref="F7" si="4">D7*$H$2/1000</f>
        <v>0.67500000000000004</v>
      </c>
      <c r="G7" s="308" t="s">
        <v>301</v>
      </c>
      <c r="H7" s="147" t="s">
        <v>294</v>
      </c>
      <c r="I7" s="147">
        <v>80</v>
      </c>
      <c r="J7" s="148">
        <f>I7/55</f>
        <v>1.4545454545454546</v>
      </c>
      <c r="K7" s="136">
        <f t="shared" si="1"/>
        <v>3.6</v>
      </c>
      <c r="L7" s="344"/>
      <c r="M7" s="175" t="s">
        <v>64</v>
      </c>
      <c r="N7" s="146">
        <v>25</v>
      </c>
      <c r="O7" s="143"/>
      <c r="P7" s="136">
        <f t="shared" si="0"/>
        <v>1.125</v>
      </c>
      <c r="Q7" s="298" t="s">
        <v>252</v>
      </c>
      <c r="R7" s="144" t="s">
        <v>88</v>
      </c>
      <c r="S7" s="144">
        <v>85</v>
      </c>
      <c r="T7" s="145">
        <f>S7/35</f>
        <v>2.4285714285714284</v>
      </c>
      <c r="U7" s="136">
        <f t="shared" si="2"/>
        <v>3.8250000000000002</v>
      </c>
      <c r="V7" s="298" t="s">
        <v>253</v>
      </c>
      <c r="W7" s="144" t="s">
        <v>276</v>
      </c>
      <c r="X7" s="144">
        <v>75</v>
      </c>
      <c r="Y7" s="145">
        <f>X7/30</f>
        <v>2.5</v>
      </c>
      <c r="Z7" s="150">
        <f t="shared" si="3"/>
        <v>3.375</v>
      </c>
    </row>
    <row r="8" spans="1:32" s="122" customFormat="1" ht="13.95" customHeight="1" x14ac:dyDescent="0.3">
      <c r="A8" s="306"/>
      <c r="B8" s="308"/>
      <c r="C8" s="144" t="s">
        <v>123</v>
      </c>
      <c r="D8" s="144">
        <v>0.6</v>
      </c>
      <c r="E8" s="145"/>
      <c r="F8" s="136">
        <f>D8*$H$2/1000</f>
        <v>2.7E-2</v>
      </c>
      <c r="G8" s="308"/>
      <c r="H8" s="147" t="s">
        <v>295</v>
      </c>
      <c r="I8" s="147">
        <v>10</v>
      </c>
      <c r="J8" s="148"/>
      <c r="K8" s="136">
        <f t="shared" si="1"/>
        <v>0.45</v>
      </c>
      <c r="L8" s="344"/>
      <c r="M8" s="142" t="s">
        <v>67</v>
      </c>
      <c r="N8" s="142">
        <v>10</v>
      </c>
      <c r="O8" s="177"/>
      <c r="P8" s="136">
        <f t="shared" si="0"/>
        <v>0.45</v>
      </c>
      <c r="Q8" s="299"/>
      <c r="R8" s="144" t="s">
        <v>208</v>
      </c>
      <c r="S8" s="144">
        <v>10</v>
      </c>
      <c r="T8" s="145"/>
      <c r="U8" s="136">
        <f t="shared" si="2"/>
        <v>0.45</v>
      </c>
      <c r="V8" s="299"/>
      <c r="W8" s="144" t="s">
        <v>59</v>
      </c>
      <c r="X8" s="144">
        <v>25</v>
      </c>
      <c r="Y8" s="145"/>
      <c r="Z8" s="150">
        <f t="shared" si="3"/>
        <v>1.125</v>
      </c>
    </row>
    <row r="9" spans="1:32" s="122" customFormat="1" ht="13.95" customHeight="1" x14ac:dyDescent="0.3">
      <c r="A9" s="306"/>
      <c r="B9" s="308"/>
      <c r="C9" s="147" t="s">
        <v>86</v>
      </c>
      <c r="D9" s="147">
        <v>30</v>
      </c>
      <c r="E9" s="147"/>
      <c r="F9" s="136">
        <f>D9*$H$2/1000</f>
        <v>1.35</v>
      </c>
      <c r="G9" s="308"/>
      <c r="H9" s="87"/>
      <c r="I9" s="87"/>
      <c r="J9" s="87"/>
      <c r="K9" s="62"/>
      <c r="L9" s="344"/>
      <c r="M9" s="142" t="s">
        <v>275</v>
      </c>
      <c r="N9" s="142">
        <v>12</v>
      </c>
      <c r="O9" s="177">
        <f>N9/50</f>
        <v>0.24</v>
      </c>
      <c r="P9" s="136">
        <f t="shared" si="0"/>
        <v>0.54</v>
      </c>
      <c r="Q9" s="299"/>
      <c r="R9" s="147" t="s">
        <v>113</v>
      </c>
      <c r="S9" s="147">
        <v>20</v>
      </c>
      <c r="T9" s="147"/>
      <c r="U9" s="136">
        <f t="shared" si="2"/>
        <v>0.9</v>
      </c>
      <c r="V9" s="299"/>
      <c r="W9" s="147" t="s">
        <v>208</v>
      </c>
      <c r="X9" s="147">
        <v>5</v>
      </c>
      <c r="Y9" s="147"/>
      <c r="Z9" s="150">
        <f t="shared" si="3"/>
        <v>0.22500000000000001</v>
      </c>
    </row>
    <row r="10" spans="1:32" s="122" customFormat="1" ht="13.95" customHeight="1" x14ac:dyDescent="0.3">
      <c r="A10" s="306"/>
      <c r="B10" s="308"/>
      <c r="C10" s="147" t="s">
        <v>272</v>
      </c>
      <c r="D10" s="147">
        <v>5</v>
      </c>
      <c r="E10" s="147"/>
      <c r="F10" s="136">
        <f>D10*$H$2/1000</f>
        <v>0.22500000000000001</v>
      </c>
      <c r="G10" s="308"/>
      <c r="H10" s="131"/>
      <c r="I10" s="131"/>
      <c r="J10" s="83"/>
      <c r="K10" s="62"/>
      <c r="L10" s="344"/>
      <c r="M10" s="142"/>
      <c r="N10" s="142"/>
      <c r="O10" s="177"/>
      <c r="P10" s="136"/>
      <c r="Q10" s="299"/>
      <c r="R10" s="147"/>
      <c r="S10" s="147"/>
      <c r="T10" s="147"/>
      <c r="U10" s="136"/>
      <c r="V10" s="299"/>
      <c r="W10" s="147"/>
      <c r="X10" s="147"/>
      <c r="Y10" s="147"/>
      <c r="Z10" s="150"/>
    </row>
    <row r="11" spans="1:32" s="122" customFormat="1" ht="13.95" customHeight="1" x14ac:dyDescent="0.3">
      <c r="A11" s="306"/>
      <c r="B11" s="308"/>
      <c r="C11" s="147"/>
      <c r="D11" s="147"/>
      <c r="E11" s="148"/>
      <c r="F11" s="136"/>
      <c r="G11" s="308"/>
      <c r="H11" s="147"/>
      <c r="I11" s="147"/>
      <c r="J11" s="148"/>
      <c r="K11" s="136"/>
      <c r="L11" s="344"/>
      <c r="M11" s="140" t="s">
        <v>274</v>
      </c>
      <c r="N11" s="142">
        <v>39</v>
      </c>
      <c r="O11" s="149">
        <f>N11/35</f>
        <v>1.1142857142857143</v>
      </c>
      <c r="P11" s="136">
        <f t="shared" si="0"/>
        <v>1.7549999999999999</v>
      </c>
      <c r="Q11" s="299"/>
      <c r="R11" s="140"/>
      <c r="S11" s="140"/>
      <c r="T11" s="141"/>
      <c r="U11" s="136"/>
      <c r="V11" s="299"/>
      <c r="W11" s="147" t="s">
        <v>137</v>
      </c>
      <c r="X11" s="147">
        <v>0.6</v>
      </c>
      <c r="Y11" s="148"/>
      <c r="Z11" s="150">
        <f t="shared" si="3"/>
        <v>2.7E-2</v>
      </c>
    </row>
    <row r="12" spans="1:32" s="122" customFormat="1" ht="13.95" customHeight="1" x14ac:dyDescent="0.3">
      <c r="A12" s="306"/>
      <c r="B12" s="308"/>
      <c r="C12" s="147"/>
      <c r="D12" s="147"/>
      <c r="E12" s="148"/>
      <c r="F12" s="136"/>
      <c r="G12" s="308"/>
      <c r="H12" s="147"/>
      <c r="I12" s="147"/>
      <c r="J12" s="148"/>
      <c r="K12" s="136"/>
      <c r="L12" s="344"/>
      <c r="M12" s="142" t="s">
        <v>115</v>
      </c>
      <c r="N12" s="142">
        <v>15</v>
      </c>
      <c r="O12" s="143"/>
      <c r="P12" s="136">
        <f t="shared" si="0"/>
        <v>0.67500000000000004</v>
      </c>
      <c r="Q12" s="299"/>
      <c r="R12" s="140"/>
      <c r="S12" s="140"/>
      <c r="T12" s="141"/>
      <c r="U12" s="136"/>
      <c r="V12" s="299"/>
      <c r="W12" s="140"/>
      <c r="X12" s="140"/>
      <c r="Y12" s="141"/>
      <c r="Z12" s="136"/>
    </row>
    <row r="13" spans="1:32" s="122" customFormat="1" ht="13.95" customHeight="1" x14ac:dyDescent="0.3">
      <c r="A13" s="307"/>
      <c r="B13" s="308"/>
      <c r="C13" s="147"/>
      <c r="D13" s="147"/>
      <c r="E13" s="148"/>
      <c r="F13" s="136"/>
      <c r="G13" s="308"/>
      <c r="H13" s="147"/>
      <c r="I13" s="147"/>
      <c r="J13" s="148"/>
      <c r="K13" s="136"/>
      <c r="L13" s="345"/>
      <c r="M13" s="142" t="s">
        <v>116</v>
      </c>
      <c r="N13" s="142">
        <v>0.6</v>
      </c>
      <c r="O13" s="143"/>
      <c r="P13" s="136">
        <f t="shared" si="0"/>
        <v>2.7E-2</v>
      </c>
      <c r="Q13" s="300"/>
      <c r="R13" s="140"/>
      <c r="S13" s="140"/>
      <c r="T13" s="141"/>
      <c r="U13" s="136"/>
      <c r="V13" s="300"/>
      <c r="W13" s="140"/>
      <c r="X13" s="140"/>
      <c r="Y13" s="141"/>
      <c r="Z13" s="136"/>
    </row>
    <row r="14" spans="1:32" s="122" customFormat="1" ht="13.95" customHeight="1" x14ac:dyDescent="0.3">
      <c r="A14" s="305" t="s">
        <v>68</v>
      </c>
      <c r="B14" s="362" t="s">
        <v>226</v>
      </c>
      <c r="C14" s="144" t="s">
        <v>112</v>
      </c>
      <c r="D14" s="147">
        <v>75</v>
      </c>
      <c r="E14" s="141"/>
      <c r="F14" s="150">
        <f t="shared" ref="F14:F17" si="5">D14*$H$2/1000</f>
        <v>3.375</v>
      </c>
      <c r="G14" s="354" t="s">
        <v>288</v>
      </c>
      <c r="H14" s="21" t="s">
        <v>211</v>
      </c>
      <c r="I14" s="21">
        <v>65</v>
      </c>
      <c r="J14" s="26">
        <f>I14/35</f>
        <v>1.8571428571428572</v>
      </c>
      <c r="K14" s="78">
        <f t="shared" ref="K14:K27" si="6">I14*$H$2/1000</f>
        <v>2.9249999999999998</v>
      </c>
      <c r="L14" s="314" t="s">
        <v>264</v>
      </c>
      <c r="M14" s="84" t="s">
        <v>318</v>
      </c>
      <c r="N14" s="84">
        <v>80</v>
      </c>
      <c r="O14" s="85">
        <f>N14*0.7/40</f>
        <v>1.4</v>
      </c>
      <c r="P14" s="82">
        <f t="shared" si="0"/>
        <v>3.6</v>
      </c>
      <c r="Q14" s="333" t="s">
        <v>168</v>
      </c>
      <c r="R14" s="140" t="s">
        <v>78</v>
      </c>
      <c r="S14" s="140">
        <v>55</v>
      </c>
      <c r="T14" s="141"/>
      <c r="U14" s="82">
        <f t="shared" si="2"/>
        <v>2.4750000000000001</v>
      </c>
      <c r="V14" s="311" t="s">
        <v>158</v>
      </c>
      <c r="W14" s="140" t="s">
        <v>66</v>
      </c>
      <c r="X14" s="140">
        <v>55</v>
      </c>
      <c r="Y14" s="140"/>
      <c r="Z14" s="150">
        <f>X14*$H$2/1000</f>
        <v>2.4750000000000001</v>
      </c>
    </row>
    <row r="15" spans="1:32" s="122" customFormat="1" ht="13.95" customHeight="1" x14ac:dyDescent="0.3">
      <c r="A15" s="306"/>
      <c r="B15" s="363"/>
      <c r="C15" s="147" t="s">
        <v>79</v>
      </c>
      <c r="D15" s="147">
        <v>5</v>
      </c>
      <c r="E15" s="141"/>
      <c r="F15" s="150">
        <f t="shared" si="5"/>
        <v>0.22500000000000001</v>
      </c>
      <c r="G15" s="354"/>
      <c r="H15" s="21" t="s">
        <v>67</v>
      </c>
      <c r="I15" s="21">
        <v>10</v>
      </c>
      <c r="J15" s="26"/>
      <c r="K15" s="78">
        <f t="shared" si="6"/>
        <v>0.45</v>
      </c>
      <c r="L15" s="315"/>
      <c r="M15" s="90"/>
      <c r="N15" s="90"/>
      <c r="O15" s="91"/>
      <c r="P15" s="82">
        <f t="shared" si="0"/>
        <v>0</v>
      </c>
      <c r="Q15" s="334"/>
      <c r="R15" s="140"/>
      <c r="S15" s="140"/>
      <c r="T15" s="141"/>
      <c r="U15" s="82"/>
      <c r="V15" s="312"/>
      <c r="W15" s="140"/>
      <c r="X15" s="140"/>
      <c r="Y15" s="140"/>
      <c r="Z15" s="150"/>
    </row>
    <row r="16" spans="1:32" s="122" customFormat="1" ht="13.95" customHeight="1" x14ac:dyDescent="0.3">
      <c r="A16" s="306"/>
      <c r="B16" s="363"/>
      <c r="C16" s="148"/>
      <c r="D16" s="147"/>
      <c r="E16" s="164">
        <f>D16/35</f>
        <v>0</v>
      </c>
      <c r="F16" s="150">
        <f t="shared" si="5"/>
        <v>0</v>
      </c>
      <c r="G16" s="354"/>
      <c r="H16" s="21"/>
      <c r="I16" s="21"/>
      <c r="J16" s="26"/>
      <c r="K16" s="78"/>
      <c r="L16" s="315"/>
      <c r="M16" s="90"/>
      <c r="N16" s="90"/>
      <c r="O16" s="91"/>
      <c r="P16" s="82">
        <f t="shared" si="0"/>
        <v>0</v>
      </c>
      <c r="Q16" s="334"/>
      <c r="R16" s="140" t="s">
        <v>83</v>
      </c>
      <c r="S16" s="140">
        <v>5</v>
      </c>
      <c r="T16" s="141"/>
      <c r="U16" s="82">
        <f t="shared" si="2"/>
        <v>0.22500000000000001</v>
      </c>
      <c r="V16" s="312"/>
      <c r="W16" s="140" t="s">
        <v>67</v>
      </c>
      <c r="X16" s="140">
        <v>5</v>
      </c>
      <c r="Y16" s="140"/>
      <c r="Z16" s="150">
        <f>X16*$H$2/1000</f>
        <v>0.22500000000000001</v>
      </c>
    </row>
    <row r="17" spans="1:26" s="122" customFormat="1" ht="13.95" customHeight="1" x14ac:dyDescent="0.25">
      <c r="A17" s="306"/>
      <c r="B17" s="363"/>
      <c r="C17" s="149" t="s">
        <v>67</v>
      </c>
      <c r="D17" s="140">
        <v>5</v>
      </c>
      <c r="E17" s="149"/>
      <c r="F17" s="165">
        <f t="shared" si="5"/>
        <v>0.22500000000000001</v>
      </c>
      <c r="G17" s="354"/>
      <c r="H17" s="21" t="s">
        <v>116</v>
      </c>
      <c r="I17" s="118">
        <v>5</v>
      </c>
      <c r="J17" s="57"/>
      <c r="K17" s="78">
        <f t="shared" si="6"/>
        <v>0.22500000000000001</v>
      </c>
      <c r="L17" s="315"/>
      <c r="M17" s="90"/>
      <c r="N17" s="90"/>
      <c r="O17" s="91"/>
      <c r="P17" s="82">
        <f t="shared" si="0"/>
        <v>0</v>
      </c>
      <c r="Q17" s="334"/>
      <c r="R17" s="149" t="s">
        <v>67</v>
      </c>
      <c r="S17" s="140">
        <v>5</v>
      </c>
      <c r="T17" s="149"/>
      <c r="U17" s="82">
        <f t="shared" si="2"/>
        <v>0.22500000000000001</v>
      </c>
      <c r="V17" s="312"/>
      <c r="W17" s="140" t="s">
        <v>127</v>
      </c>
      <c r="X17" s="140">
        <v>12</v>
      </c>
      <c r="Y17" s="140"/>
      <c r="Z17" s="150">
        <f>X17*$H$2/1000</f>
        <v>0.54</v>
      </c>
    </row>
    <row r="18" spans="1:26" s="122" customFormat="1" ht="13.95" customHeight="1" x14ac:dyDescent="0.3">
      <c r="A18" s="306"/>
      <c r="B18" s="363"/>
      <c r="C18" s="140"/>
      <c r="D18" s="140"/>
      <c r="E18" s="142"/>
      <c r="F18" s="150"/>
      <c r="G18" s="354"/>
      <c r="H18" s="21"/>
      <c r="I18" s="21"/>
      <c r="J18" s="57"/>
      <c r="K18" s="78">
        <f t="shared" si="6"/>
        <v>0</v>
      </c>
      <c r="L18" s="315"/>
      <c r="M18" s="84"/>
      <c r="N18" s="84"/>
      <c r="O18" s="85"/>
      <c r="P18" s="82">
        <f t="shared" si="0"/>
        <v>0</v>
      </c>
      <c r="Q18" s="334"/>
      <c r="R18" s="142" t="s">
        <v>171</v>
      </c>
      <c r="S18" s="142"/>
      <c r="T18" s="142"/>
      <c r="U18" s="82">
        <f t="shared" si="2"/>
        <v>0</v>
      </c>
      <c r="V18" s="312"/>
      <c r="W18" s="140" t="s">
        <v>69</v>
      </c>
      <c r="X18" s="140">
        <v>0.6</v>
      </c>
      <c r="Y18" s="140"/>
      <c r="Z18" s="150">
        <f>X18*$H$2/1000</f>
        <v>2.7E-2</v>
      </c>
    </row>
    <row r="19" spans="1:26" s="122" customFormat="1" ht="13.95" customHeight="1" x14ac:dyDescent="0.3">
      <c r="A19" s="307"/>
      <c r="B19" s="364"/>
      <c r="C19" s="140"/>
      <c r="D19" s="140"/>
      <c r="E19" s="153"/>
      <c r="F19" s="136"/>
      <c r="G19" s="354"/>
      <c r="H19" s="21"/>
      <c r="I19" s="21"/>
      <c r="J19" s="57"/>
      <c r="K19" s="78">
        <f t="shared" si="6"/>
        <v>0</v>
      </c>
      <c r="L19" s="316"/>
      <c r="M19" s="84"/>
      <c r="N19" s="84"/>
      <c r="O19" s="85"/>
      <c r="P19" s="82">
        <f t="shared" si="0"/>
        <v>0</v>
      </c>
      <c r="Q19" s="335"/>
      <c r="R19" s="131"/>
      <c r="S19" s="131"/>
      <c r="T19" s="57"/>
      <c r="U19" s="82">
        <f t="shared" si="2"/>
        <v>0</v>
      </c>
      <c r="V19" s="313"/>
      <c r="W19" s="21"/>
      <c r="X19" s="21"/>
      <c r="Y19" s="57"/>
      <c r="Z19" s="82">
        <f t="shared" ref="Z19:Z25" si="7">X19*$H$2/1000</f>
        <v>0</v>
      </c>
    </row>
    <row r="20" spans="1:26" s="122" customFormat="1" ht="16.2" customHeight="1" x14ac:dyDescent="0.3">
      <c r="A20" s="416" t="s">
        <v>75</v>
      </c>
      <c r="B20" s="413" t="s">
        <v>300</v>
      </c>
      <c r="C20" s="92" t="s">
        <v>315</v>
      </c>
      <c r="D20" s="131">
        <v>30</v>
      </c>
      <c r="E20" s="83"/>
      <c r="F20" s="243">
        <f t="shared" ref="F20:F21" si="8">D20*$H$2/1000</f>
        <v>1.35</v>
      </c>
      <c r="G20" s="314" t="s">
        <v>302</v>
      </c>
      <c r="H20" s="92" t="s">
        <v>317</v>
      </c>
      <c r="I20" s="131">
        <v>80</v>
      </c>
      <c r="J20" s="83"/>
      <c r="K20" s="82">
        <f t="shared" si="6"/>
        <v>3.6</v>
      </c>
      <c r="L20" s="314"/>
      <c r="M20" s="92"/>
      <c r="N20" s="131"/>
      <c r="O20" s="83"/>
      <c r="P20" s="82"/>
      <c r="Q20" s="413" t="s">
        <v>303</v>
      </c>
      <c r="R20" s="92" t="s">
        <v>316</v>
      </c>
      <c r="S20" s="131">
        <v>30</v>
      </c>
      <c r="T20" s="83"/>
      <c r="U20" s="243">
        <f t="shared" si="2"/>
        <v>1.35</v>
      </c>
      <c r="V20" s="314" t="s">
        <v>304</v>
      </c>
      <c r="W20" s="92" t="s">
        <v>179</v>
      </c>
      <c r="X20" s="131">
        <v>30</v>
      </c>
      <c r="Y20" s="83"/>
      <c r="Z20" s="82">
        <f t="shared" si="7"/>
        <v>1.35</v>
      </c>
    </row>
    <row r="21" spans="1:26" s="122" customFormat="1" ht="13.95" customHeight="1" x14ac:dyDescent="0.3">
      <c r="A21" s="417"/>
      <c r="B21" s="414"/>
      <c r="C21" s="131" t="s">
        <v>44</v>
      </c>
      <c r="D21" s="131">
        <v>55</v>
      </c>
      <c r="E21" s="83">
        <f>D21/55</f>
        <v>1</v>
      </c>
      <c r="F21" s="243">
        <f t="shared" si="8"/>
        <v>2.4750000000000001</v>
      </c>
      <c r="G21" s="315"/>
      <c r="H21" s="131" t="s">
        <v>180</v>
      </c>
      <c r="I21" s="131">
        <v>0.6</v>
      </c>
      <c r="J21" s="83"/>
      <c r="K21" s="82">
        <f t="shared" si="6"/>
        <v>2.7E-2</v>
      </c>
      <c r="L21" s="315"/>
      <c r="M21" s="131"/>
      <c r="N21" s="131"/>
      <c r="O21" s="83"/>
      <c r="P21" s="82"/>
      <c r="Q21" s="414"/>
      <c r="R21" s="131" t="s">
        <v>44</v>
      </c>
      <c r="S21" s="131">
        <v>55</v>
      </c>
      <c r="T21" s="83">
        <f>S21/55</f>
        <v>1</v>
      </c>
      <c r="U21" s="243">
        <f t="shared" si="2"/>
        <v>2.4750000000000001</v>
      </c>
      <c r="V21" s="315"/>
      <c r="W21" s="131" t="s">
        <v>44</v>
      </c>
      <c r="X21" s="131">
        <v>55</v>
      </c>
      <c r="Y21" s="83"/>
      <c r="Z21" s="82">
        <f t="shared" si="7"/>
        <v>2.4750000000000001</v>
      </c>
    </row>
    <row r="22" spans="1:26" s="122" customFormat="1" ht="13.95" customHeight="1" x14ac:dyDescent="0.3">
      <c r="A22" s="417"/>
      <c r="B22" s="414"/>
      <c r="C22" s="131"/>
      <c r="D22" s="131"/>
      <c r="E22" s="83"/>
      <c r="F22" s="82"/>
      <c r="G22" s="315"/>
      <c r="H22" s="131"/>
      <c r="I22" s="131"/>
      <c r="J22" s="83"/>
      <c r="K22" s="82">
        <f t="shared" si="6"/>
        <v>0</v>
      </c>
      <c r="L22" s="315"/>
      <c r="M22" s="131"/>
      <c r="N22" s="131"/>
      <c r="O22" s="83"/>
      <c r="P22" s="82"/>
      <c r="Q22" s="414"/>
      <c r="R22" s="131"/>
      <c r="S22" s="131"/>
      <c r="T22" s="83"/>
      <c r="U22" s="82"/>
      <c r="V22" s="315"/>
      <c r="W22" s="131"/>
      <c r="X22" s="131"/>
      <c r="Y22" s="83"/>
      <c r="Z22" s="82">
        <f t="shared" si="7"/>
        <v>0</v>
      </c>
    </row>
    <row r="23" spans="1:26" s="122" customFormat="1" ht="13.95" customHeight="1" x14ac:dyDescent="0.3">
      <c r="A23" s="418"/>
      <c r="B23" s="415"/>
      <c r="C23" s="131"/>
      <c r="D23" s="131"/>
      <c r="E23" s="83"/>
      <c r="F23" s="82"/>
      <c r="G23" s="316"/>
      <c r="H23" s="131"/>
      <c r="I23" s="131"/>
      <c r="J23" s="83"/>
      <c r="K23" s="82">
        <f t="shared" si="6"/>
        <v>0</v>
      </c>
      <c r="L23" s="316"/>
      <c r="M23" s="131"/>
      <c r="N23" s="131"/>
      <c r="O23" s="83"/>
      <c r="P23" s="82"/>
      <c r="Q23" s="415"/>
      <c r="R23" s="131"/>
      <c r="S23" s="131"/>
      <c r="T23" s="83"/>
      <c r="U23" s="82"/>
      <c r="V23" s="316"/>
      <c r="W23" s="131"/>
      <c r="X23" s="131"/>
      <c r="Y23" s="83"/>
      <c r="Z23" s="82">
        <f t="shared" si="7"/>
        <v>0</v>
      </c>
    </row>
    <row r="24" spans="1:26" s="122" customFormat="1" ht="16.2" customHeight="1" x14ac:dyDescent="0.3">
      <c r="A24" s="305" t="s">
        <v>75</v>
      </c>
      <c r="B24" s="298" t="s">
        <v>61</v>
      </c>
      <c r="C24" s="154" t="s">
        <v>61</v>
      </c>
      <c r="D24" s="140">
        <v>75</v>
      </c>
      <c r="E24" s="141"/>
      <c r="F24" s="82">
        <f t="shared" ref="F24:F27" si="9">D24*$H$2/1000</f>
        <v>3.375</v>
      </c>
      <c r="G24" s="298" t="s">
        <v>61</v>
      </c>
      <c r="H24" s="154" t="s">
        <v>61</v>
      </c>
      <c r="I24" s="140">
        <v>75</v>
      </c>
      <c r="J24" s="141"/>
      <c r="K24" s="82">
        <f t="shared" si="6"/>
        <v>3.375</v>
      </c>
      <c r="L24" s="298" t="s">
        <v>61</v>
      </c>
      <c r="M24" s="154" t="s">
        <v>61</v>
      </c>
      <c r="N24" s="140">
        <v>75</v>
      </c>
      <c r="O24" s="141"/>
      <c r="P24" s="82">
        <f t="shared" si="0"/>
        <v>3.375</v>
      </c>
      <c r="Q24" s="298" t="s">
        <v>61</v>
      </c>
      <c r="R24" s="154" t="s">
        <v>61</v>
      </c>
      <c r="S24" s="140">
        <v>75</v>
      </c>
      <c r="T24" s="141"/>
      <c r="U24" s="82">
        <f t="shared" si="2"/>
        <v>3.375</v>
      </c>
      <c r="V24" s="314" t="s">
        <v>188</v>
      </c>
      <c r="W24" s="92" t="s">
        <v>197</v>
      </c>
      <c r="X24" s="131">
        <v>75</v>
      </c>
      <c r="Y24" s="83"/>
      <c r="Z24" s="136">
        <f t="shared" si="7"/>
        <v>3.375</v>
      </c>
    </row>
    <row r="25" spans="1:26" s="122" customFormat="1" ht="13.95" customHeight="1" x14ac:dyDescent="0.3">
      <c r="A25" s="306"/>
      <c r="B25" s="299"/>
      <c r="C25" s="140"/>
      <c r="D25" s="140"/>
      <c r="E25" s="141"/>
      <c r="F25" s="82">
        <f t="shared" si="9"/>
        <v>0</v>
      </c>
      <c r="G25" s="299"/>
      <c r="H25" s="140"/>
      <c r="I25" s="140"/>
      <c r="J25" s="141"/>
      <c r="K25" s="82">
        <f t="shared" si="6"/>
        <v>0</v>
      </c>
      <c r="L25" s="299"/>
      <c r="M25" s="140"/>
      <c r="N25" s="140"/>
      <c r="O25" s="141"/>
      <c r="P25" s="82">
        <f t="shared" si="0"/>
        <v>0</v>
      </c>
      <c r="Q25" s="299"/>
      <c r="R25" s="140"/>
      <c r="S25" s="140"/>
      <c r="T25" s="141"/>
      <c r="U25" s="82">
        <f t="shared" si="2"/>
        <v>0</v>
      </c>
      <c r="V25" s="315"/>
      <c r="W25" s="131"/>
      <c r="X25" s="131"/>
      <c r="Y25" s="83"/>
      <c r="Z25" s="136">
        <f t="shared" si="7"/>
        <v>0</v>
      </c>
    </row>
    <row r="26" spans="1:26" s="122" customFormat="1" ht="13.95" customHeight="1" x14ac:dyDescent="0.3">
      <c r="A26" s="306"/>
      <c r="B26" s="299"/>
      <c r="C26" s="140"/>
      <c r="D26" s="140"/>
      <c r="E26" s="141"/>
      <c r="F26" s="82">
        <f t="shared" si="9"/>
        <v>0</v>
      </c>
      <c r="G26" s="299"/>
      <c r="H26" s="140"/>
      <c r="I26" s="140"/>
      <c r="J26" s="141"/>
      <c r="K26" s="82">
        <f t="shared" si="6"/>
        <v>0</v>
      </c>
      <c r="L26" s="299"/>
      <c r="M26" s="140"/>
      <c r="N26" s="140"/>
      <c r="O26" s="141"/>
      <c r="P26" s="82">
        <f t="shared" si="0"/>
        <v>0</v>
      </c>
      <c r="Q26" s="299"/>
      <c r="R26" s="140"/>
      <c r="S26" s="140"/>
      <c r="T26" s="141"/>
      <c r="U26" s="82">
        <f t="shared" si="2"/>
        <v>0</v>
      </c>
      <c r="V26" s="315"/>
      <c r="W26" s="131"/>
      <c r="X26" s="131"/>
      <c r="Y26" s="83"/>
      <c r="Z26" s="136">
        <f t="shared" ref="Z26:Z27" si="10">X26*382/1000</f>
        <v>0</v>
      </c>
    </row>
    <row r="27" spans="1:26" s="122" customFormat="1" ht="13.95" customHeight="1" x14ac:dyDescent="0.3">
      <c r="A27" s="307"/>
      <c r="B27" s="300"/>
      <c r="C27" s="140"/>
      <c r="D27" s="140"/>
      <c r="E27" s="141"/>
      <c r="F27" s="82">
        <f t="shared" si="9"/>
        <v>0</v>
      </c>
      <c r="G27" s="300"/>
      <c r="H27" s="140"/>
      <c r="I27" s="140"/>
      <c r="J27" s="141"/>
      <c r="K27" s="82">
        <f t="shared" si="6"/>
        <v>0</v>
      </c>
      <c r="L27" s="300"/>
      <c r="M27" s="140"/>
      <c r="N27" s="140"/>
      <c r="O27" s="141"/>
      <c r="P27" s="82">
        <f t="shared" si="0"/>
        <v>0</v>
      </c>
      <c r="Q27" s="300"/>
      <c r="R27" s="140"/>
      <c r="S27" s="140"/>
      <c r="T27" s="141"/>
      <c r="U27" s="82">
        <f t="shared" si="2"/>
        <v>0</v>
      </c>
      <c r="V27" s="316"/>
      <c r="W27" s="131"/>
      <c r="X27" s="131"/>
      <c r="Y27" s="83"/>
      <c r="Z27" s="136">
        <f t="shared" si="10"/>
        <v>0</v>
      </c>
    </row>
    <row r="28" spans="1:26" s="122" customFormat="1" ht="13.95" customHeight="1" x14ac:dyDescent="0.3">
      <c r="A28" s="324" t="s">
        <v>58</v>
      </c>
      <c r="B28" s="327" t="s">
        <v>269</v>
      </c>
      <c r="C28" s="55" t="s">
        <v>118</v>
      </c>
      <c r="D28" s="64">
        <v>0.6</v>
      </c>
      <c r="E28" s="69"/>
      <c r="F28" s="78">
        <f>D28*$H$2/1000</f>
        <v>2.7E-2</v>
      </c>
      <c r="G28" s="327" t="s">
        <v>290</v>
      </c>
      <c r="H28" s="55" t="s">
        <v>88</v>
      </c>
      <c r="I28" s="64">
        <v>20</v>
      </c>
      <c r="J28" s="69"/>
      <c r="K28" s="78">
        <f>I28*$H$2/1000</f>
        <v>0.9</v>
      </c>
      <c r="L28" s="314"/>
      <c r="M28" s="89"/>
      <c r="N28" s="89"/>
      <c r="O28" s="86"/>
      <c r="P28" s="82"/>
      <c r="Q28" s="308" t="s">
        <v>297</v>
      </c>
      <c r="R28" s="144" t="s">
        <v>138</v>
      </c>
      <c r="S28" s="147">
        <v>25</v>
      </c>
      <c r="T28" s="148"/>
      <c r="U28" s="82">
        <f t="shared" si="2"/>
        <v>1.125</v>
      </c>
      <c r="V28" s="317" t="s">
        <v>267</v>
      </c>
      <c r="W28" s="84" t="s">
        <v>108</v>
      </c>
      <c r="X28" s="87">
        <v>40</v>
      </c>
      <c r="Y28" s="88"/>
      <c r="Z28" s="82">
        <f t="shared" ref="Z28:Z29" si="11">X28*$H$2/1000</f>
        <v>1.8</v>
      </c>
    </row>
    <row r="29" spans="1:26" s="122" customFormat="1" ht="13.95" customHeight="1" x14ac:dyDescent="0.3">
      <c r="A29" s="325"/>
      <c r="B29" s="327"/>
      <c r="C29" s="55" t="s">
        <v>44</v>
      </c>
      <c r="D29" s="64">
        <v>5</v>
      </c>
      <c r="E29" s="69"/>
      <c r="F29" s="78">
        <f>D29*$H$2/1000</f>
        <v>0.22500000000000001</v>
      </c>
      <c r="G29" s="327"/>
      <c r="H29" s="55" t="s">
        <v>44</v>
      </c>
      <c r="I29" s="64">
        <v>5</v>
      </c>
      <c r="J29" s="69"/>
      <c r="K29" s="78">
        <f t="shared" ref="K29:K32" si="12">I29*$H$2/1000</f>
        <v>0.22500000000000001</v>
      </c>
      <c r="L29" s="315"/>
      <c r="M29" s="89"/>
      <c r="N29" s="89"/>
      <c r="O29" s="86"/>
      <c r="P29" s="82"/>
      <c r="Q29" s="308"/>
      <c r="R29" s="147"/>
      <c r="S29" s="147"/>
      <c r="T29" s="148"/>
      <c r="U29" s="82"/>
      <c r="V29" s="318"/>
      <c r="W29" s="84" t="s">
        <v>277</v>
      </c>
      <c r="X29" s="87">
        <v>0.6</v>
      </c>
      <c r="Y29" s="88"/>
      <c r="Z29" s="82">
        <f t="shared" si="11"/>
        <v>2.7E-2</v>
      </c>
    </row>
    <row r="30" spans="1:26" s="122" customFormat="1" ht="13.95" customHeight="1" x14ac:dyDescent="0.3">
      <c r="A30" s="325"/>
      <c r="B30" s="327"/>
      <c r="C30" s="55"/>
      <c r="D30" s="64"/>
      <c r="E30" s="69"/>
      <c r="F30" s="78"/>
      <c r="G30" s="327"/>
      <c r="H30" s="55"/>
      <c r="I30" s="64"/>
      <c r="J30" s="69"/>
      <c r="K30" s="78"/>
      <c r="L30" s="315"/>
      <c r="M30" s="89"/>
      <c r="N30" s="89"/>
      <c r="O30" s="86"/>
      <c r="P30" s="62"/>
      <c r="Q30" s="308"/>
      <c r="R30" s="147" t="s">
        <v>240</v>
      </c>
      <c r="S30" s="147">
        <v>5</v>
      </c>
      <c r="T30" s="148"/>
      <c r="U30" s="82">
        <f t="shared" si="2"/>
        <v>0.22500000000000001</v>
      </c>
      <c r="V30" s="318"/>
      <c r="W30" s="122" t="s">
        <v>164</v>
      </c>
      <c r="X30" s="87"/>
      <c r="Y30" s="88"/>
      <c r="Z30" s="62"/>
    </row>
    <row r="31" spans="1:26" s="122" customFormat="1" ht="13.95" customHeight="1" x14ac:dyDescent="0.3">
      <c r="A31" s="325"/>
      <c r="B31" s="327"/>
      <c r="C31" s="21"/>
      <c r="D31" s="118"/>
      <c r="E31" s="57"/>
      <c r="F31" s="78"/>
      <c r="G31" s="327"/>
      <c r="H31" s="21" t="s">
        <v>292</v>
      </c>
      <c r="I31" s="118">
        <v>0.6</v>
      </c>
      <c r="J31" s="57"/>
      <c r="K31" s="78">
        <f t="shared" si="12"/>
        <v>2.7E-2</v>
      </c>
      <c r="L31" s="315"/>
      <c r="M31" s="89"/>
      <c r="N31" s="89"/>
      <c r="O31" s="86"/>
      <c r="P31" s="78"/>
      <c r="Q31" s="308"/>
      <c r="R31" s="147"/>
      <c r="S31" s="147"/>
      <c r="T31" s="148"/>
      <c r="U31" s="136"/>
      <c r="V31" s="318"/>
      <c r="W31" s="87"/>
      <c r="X31" s="87"/>
      <c r="Y31" s="88"/>
      <c r="Z31" s="62"/>
    </row>
    <row r="32" spans="1:26" s="122" customFormat="1" ht="13.95" customHeight="1" x14ac:dyDescent="0.3">
      <c r="A32" s="326"/>
      <c r="B32" s="327"/>
      <c r="C32" s="21"/>
      <c r="D32" s="118"/>
      <c r="E32" s="57"/>
      <c r="F32" s="78"/>
      <c r="G32" s="327"/>
      <c r="H32" s="21" t="s">
        <v>293</v>
      </c>
      <c r="I32" s="118">
        <v>5</v>
      </c>
      <c r="J32" s="57"/>
      <c r="K32" s="78">
        <f t="shared" si="12"/>
        <v>0.22500000000000001</v>
      </c>
      <c r="L32" s="316"/>
      <c r="M32" s="89"/>
      <c r="N32" s="89"/>
      <c r="O32" s="86"/>
      <c r="P32" s="78"/>
      <c r="Q32" s="308"/>
      <c r="R32" s="147"/>
      <c r="S32" s="147"/>
      <c r="T32" s="148"/>
      <c r="U32" s="136"/>
      <c r="V32" s="319"/>
      <c r="W32" s="87"/>
      <c r="X32" s="87"/>
      <c r="Y32" s="88"/>
      <c r="Z32" s="82"/>
    </row>
    <row r="33" spans="1:27" s="122" customFormat="1" ht="16.2" customHeight="1" x14ac:dyDescent="0.25">
      <c r="A33" s="346" t="s">
        <v>4</v>
      </c>
      <c r="B33" s="347"/>
      <c r="C33" s="21"/>
      <c r="D33" s="118"/>
      <c r="E33" s="58"/>
      <c r="F33" s="11"/>
      <c r="G33" s="124" t="s">
        <v>4</v>
      </c>
      <c r="H33" s="21"/>
      <c r="I33" s="21"/>
      <c r="J33" s="26"/>
      <c r="K33" s="11"/>
      <c r="L33" s="119" t="s">
        <v>4</v>
      </c>
      <c r="M33" s="21">
        <v>1</v>
      </c>
      <c r="N33" s="21"/>
      <c r="O33" s="26"/>
      <c r="P33" s="11"/>
      <c r="Q33" s="124" t="s">
        <v>4</v>
      </c>
      <c r="R33" s="21"/>
      <c r="S33" s="21"/>
      <c r="T33" s="26"/>
      <c r="U33" s="11"/>
      <c r="V33" s="119" t="s">
        <v>4</v>
      </c>
      <c r="W33" s="21"/>
      <c r="X33" s="21"/>
      <c r="Y33" s="26"/>
      <c r="Z33" s="47"/>
    </row>
    <row r="34" spans="1:27" s="122" customFormat="1" ht="16.95" customHeight="1" thickBot="1" x14ac:dyDescent="0.3">
      <c r="A34" s="348" t="s">
        <v>1</v>
      </c>
      <c r="B34" s="349"/>
      <c r="C34" s="120"/>
      <c r="D34" s="22"/>
      <c r="E34" s="59"/>
      <c r="F34" s="12"/>
      <c r="G34" s="60" t="s">
        <v>1</v>
      </c>
      <c r="H34" s="120" t="s">
        <v>245</v>
      </c>
      <c r="I34" s="22">
        <v>200</v>
      </c>
      <c r="J34" s="27"/>
      <c r="K34" s="12"/>
      <c r="L34" s="73" t="s">
        <v>5</v>
      </c>
      <c r="M34" s="120"/>
      <c r="N34" s="22"/>
      <c r="O34" s="27"/>
      <c r="P34" s="12"/>
      <c r="Q34" s="60" t="s">
        <v>1</v>
      </c>
      <c r="R34" s="120"/>
      <c r="S34" s="22"/>
      <c r="T34" s="27"/>
      <c r="U34" s="12"/>
      <c r="V34" s="73" t="s">
        <v>5</v>
      </c>
      <c r="W34" s="120"/>
      <c r="X34" s="22"/>
      <c r="Y34" s="27"/>
      <c r="Z34" s="48"/>
    </row>
    <row r="35" spans="1:27" s="122" customFormat="1" x14ac:dyDescent="0.3">
      <c r="A35" s="350" t="s">
        <v>6</v>
      </c>
      <c r="B35" s="331" t="s">
        <v>7</v>
      </c>
      <c r="C35" s="332"/>
      <c r="D35" s="18"/>
      <c r="E35" s="18"/>
      <c r="F35" s="13"/>
      <c r="G35" s="331" t="s">
        <v>7</v>
      </c>
      <c r="H35" s="332"/>
      <c r="I35" s="13"/>
      <c r="J35" s="13"/>
      <c r="K35" s="13"/>
      <c r="L35" s="331" t="s">
        <v>7</v>
      </c>
      <c r="M35" s="332"/>
      <c r="N35" s="13"/>
      <c r="O35" s="13"/>
      <c r="P35" s="13"/>
      <c r="Q35" s="331" t="s">
        <v>7</v>
      </c>
      <c r="R35" s="332"/>
      <c r="S35" s="13"/>
      <c r="T35" s="28"/>
      <c r="U35" s="14"/>
      <c r="V35" s="331" t="s">
        <v>7</v>
      </c>
      <c r="W35" s="332"/>
      <c r="X35" s="13"/>
      <c r="Y35" s="13"/>
      <c r="Z35" s="13"/>
    </row>
    <row r="36" spans="1:27" s="122" customFormat="1" ht="13.8" x14ac:dyDescent="0.25">
      <c r="A36" s="351"/>
      <c r="B36" s="337" t="s">
        <v>24</v>
      </c>
      <c r="C36" s="337"/>
      <c r="D36" s="21">
        <v>5.5</v>
      </c>
      <c r="E36" s="21"/>
      <c r="F36" s="117"/>
      <c r="G36" s="337" t="s">
        <v>24</v>
      </c>
      <c r="H36" s="337"/>
      <c r="I36" s="21">
        <v>5.5</v>
      </c>
      <c r="J36" s="21"/>
      <c r="K36" s="117"/>
      <c r="L36" s="337" t="s">
        <v>24</v>
      </c>
      <c r="M36" s="337"/>
      <c r="N36" s="204">
        <v>5.5</v>
      </c>
      <c r="O36" s="21"/>
      <c r="P36" s="117"/>
      <c r="Q36" s="337" t="s">
        <v>24</v>
      </c>
      <c r="R36" s="337"/>
      <c r="S36" s="204">
        <v>5.5</v>
      </c>
      <c r="T36" s="26"/>
      <c r="U36" s="47"/>
      <c r="V36" s="337" t="s">
        <v>24</v>
      </c>
      <c r="W36" s="337"/>
      <c r="X36" s="204">
        <v>5.5</v>
      </c>
      <c r="Y36" s="26"/>
      <c r="Z36" s="47"/>
    </row>
    <row r="37" spans="1:27" s="122" customFormat="1" ht="13.8" x14ac:dyDescent="0.25">
      <c r="A37" s="351"/>
      <c r="B37" s="337" t="s">
        <v>25</v>
      </c>
      <c r="C37" s="337"/>
      <c r="D37" s="19">
        <f>SUM(E7:E25)</f>
        <v>1.4285714285714286</v>
      </c>
      <c r="E37" s="23"/>
      <c r="F37" s="117"/>
      <c r="G37" s="337" t="s">
        <v>25</v>
      </c>
      <c r="H37" s="337"/>
      <c r="I37" s="19">
        <f>SUM(J7:J25)</f>
        <v>3.3116883116883118</v>
      </c>
      <c r="J37" s="23"/>
      <c r="K37" s="117"/>
      <c r="L37" s="337" t="s">
        <v>25</v>
      </c>
      <c r="M37" s="337"/>
      <c r="N37" s="19">
        <f>SUM(O6:O25)</f>
        <v>2.7542857142857144</v>
      </c>
      <c r="O37" s="23"/>
      <c r="P37" s="117"/>
      <c r="Q37" s="337" t="s">
        <v>25</v>
      </c>
      <c r="R37" s="337"/>
      <c r="S37" s="19">
        <f>SUM(T7:T24)</f>
        <v>3.4285714285714284</v>
      </c>
      <c r="T37" s="52"/>
      <c r="U37" s="47"/>
      <c r="V37" s="337" t="s">
        <v>25</v>
      </c>
      <c r="W37" s="337"/>
      <c r="X37" s="19">
        <f>SUM(Y7:Y24)</f>
        <v>2.5</v>
      </c>
      <c r="Y37" s="52"/>
      <c r="Z37" s="47"/>
    </row>
    <row r="38" spans="1:27" s="122" customFormat="1" ht="13.8" x14ac:dyDescent="0.25">
      <c r="A38" s="351"/>
      <c r="B38" s="337" t="s">
        <v>29</v>
      </c>
      <c r="C38" s="337"/>
      <c r="D38" s="23">
        <v>1.85</v>
      </c>
      <c r="E38" s="23"/>
      <c r="F38" s="117"/>
      <c r="G38" s="337" t="s">
        <v>29</v>
      </c>
      <c r="H38" s="337"/>
      <c r="I38" s="23">
        <v>1.85</v>
      </c>
      <c r="J38" s="23"/>
      <c r="K38" s="117"/>
      <c r="L38" s="337" t="s">
        <v>29</v>
      </c>
      <c r="M38" s="337"/>
      <c r="N38" s="23">
        <v>1.7</v>
      </c>
      <c r="O38" s="23"/>
      <c r="P38" s="117"/>
      <c r="Q38" s="337" t="s">
        <v>29</v>
      </c>
      <c r="R38" s="337"/>
      <c r="S38" s="23">
        <v>1.8</v>
      </c>
      <c r="T38" s="52"/>
      <c r="U38" s="47"/>
      <c r="V38" s="337" t="s">
        <v>29</v>
      </c>
      <c r="W38" s="337"/>
      <c r="X38" s="23">
        <v>1.85</v>
      </c>
      <c r="Y38" s="52"/>
      <c r="Z38" s="47"/>
    </row>
    <row r="39" spans="1:27" s="122" customFormat="1" ht="13.8" x14ac:dyDescent="0.25">
      <c r="A39" s="352"/>
      <c r="B39" s="337" t="s">
        <v>26</v>
      </c>
      <c r="C39" s="337"/>
      <c r="D39" s="24"/>
      <c r="E39" s="24"/>
      <c r="F39" s="72"/>
      <c r="G39" s="337" t="s">
        <v>26</v>
      </c>
      <c r="H39" s="337"/>
      <c r="I39" s="24"/>
      <c r="J39" s="24"/>
      <c r="K39" s="72"/>
      <c r="L39" s="337" t="s">
        <v>26</v>
      </c>
      <c r="M39" s="337"/>
      <c r="N39" s="24">
        <v>1</v>
      </c>
      <c r="O39" s="24"/>
      <c r="P39" s="72"/>
      <c r="Q39" s="337" t="s">
        <v>26</v>
      </c>
      <c r="R39" s="337"/>
      <c r="S39" s="24"/>
      <c r="T39" s="53"/>
      <c r="U39" s="49"/>
      <c r="V39" s="337" t="s">
        <v>26</v>
      </c>
      <c r="W39" s="337"/>
      <c r="X39" s="24"/>
      <c r="Y39" s="53"/>
      <c r="Z39" s="49"/>
    </row>
    <row r="40" spans="1:27" s="122" customFormat="1" ht="13.8" x14ac:dyDescent="0.25">
      <c r="A40" s="352"/>
      <c r="B40" s="338" t="s">
        <v>11</v>
      </c>
      <c r="C40" s="339"/>
      <c r="D40" s="24">
        <v>1</v>
      </c>
      <c r="E40" s="24"/>
      <c r="F40" s="72"/>
      <c r="G40" s="338" t="s">
        <v>11</v>
      </c>
      <c r="H40" s="339"/>
      <c r="I40" s="24">
        <v>1</v>
      </c>
      <c r="J40" s="24"/>
      <c r="K40" s="72"/>
      <c r="L40" s="338" t="s">
        <v>11</v>
      </c>
      <c r="M40" s="339"/>
      <c r="N40" s="24"/>
      <c r="O40" s="24"/>
      <c r="P40" s="72"/>
      <c r="Q40" s="338" t="s">
        <v>11</v>
      </c>
      <c r="R40" s="339"/>
      <c r="S40" s="24"/>
      <c r="T40" s="53"/>
      <c r="U40" s="49"/>
      <c r="V40" s="338" t="s">
        <v>11</v>
      </c>
      <c r="W40" s="339"/>
      <c r="X40" s="24"/>
      <c r="Y40" s="53"/>
      <c r="Z40" s="49"/>
    </row>
    <row r="41" spans="1:27" s="122" customFormat="1" ht="13.8" x14ac:dyDescent="0.25">
      <c r="A41" s="352"/>
      <c r="B41" s="338" t="s">
        <v>12</v>
      </c>
      <c r="C41" s="339"/>
      <c r="D41" s="24">
        <v>2.5</v>
      </c>
      <c r="E41" s="24"/>
      <c r="F41" s="72"/>
      <c r="G41" s="338" t="s">
        <v>12</v>
      </c>
      <c r="H41" s="339"/>
      <c r="I41" s="24">
        <v>2.5</v>
      </c>
      <c r="J41" s="24"/>
      <c r="K41" s="72"/>
      <c r="L41" s="338" t="s">
        <v>12</v>
      </c>
      <c r="M41" s="339"/>
      <c r="N41" s="24">
        <v>2.5</v>
      </c>
      <c r="O41" s="24"/>
      <c r="P41" s="72"/>
      <c r="Q41" s="338" t="s">
        <v>12</v>
      </c>
      <c r="R41" s="339"/>
      <c r="S41" s="24">
        <v>2.5</v>
      </c>
      <c r="T41" s="53"/>
      <c r="U41" s="49"/>
      <c r="V41" s="338" t="s">
        <v>12</v>
      </c>
      <c r="W41" s="339"/>
      <c r="X41" s="24">
        <v>2.5</v>
      </c>
      <c r="Y41" s="53"/>
      <c r="Z41" s="49"/>
    </row>
    <row r="42" spans="1:27" s="122" customFormat="1" ht="22.8" thickBot="1" x14ac:dyDescent="0.3">
      <c r="A42" s="353"/>
      <c r="B42" s="340" t="s">
        <v>27</v>
      </c>
      <c r="C42" s="340"/>
      <c r="D42" s="32">
        <f>D36*70+D37*75+D38*25+D39*60+D40*120+D41*45</f>
        <v>770.89285714285711</v>
      </c>
      <c r="E42" s="50"/>
      <c r="F42" s="120"/>
      <c r="G42" s="340" t="s">
        <v>27</v>
      </c>
      <c r="H42" s="340"/>
      <c r="I42" s="32">
        <f>I36*70+I37*75+I38*25+I39*60+I40*120+I41*45</f>
        <v>912.12662337662334</v>
      </c>
      <c r="J42" s="32"/>
      <c r="K42" s="120"/>
      <c r="L42" s="340" t="s">
        <v>27</v>
      </c>
      <c r="M42" s="340"/>
      <c r="N42" s="32">
        <f>N36*70+N37*75+N38*25+N39*60+N40*120+N41*45</f>
        <v>806.57142857142856</v>
      </c>
      <c r="O42" s="32"/>
      <c r="P42" s="120"/>
      <c r="Q42" s="340" t="s">
        <v>27</v>
      </c>
      <c r="R42" s="340"/>
      <c r="S42" s="32">
        <f>S36*70+S37*75+S38*25+S39*60+S40*120+S41*45</f>
        <v>799.64285714285711</v>
      </c>
      <c r="T42" s="54"/>
      <c r="U42" s="48"/>
      <c r="V42" s="340" t="s">
        <v>27</v>
      </c>
      <c r="W42" s="340"/>
      <c r="X42" s="32">
        <f>X36*70+X37*75+X38*25+X39*60+X40*120+X41*45</f>
        <v>731.25</v>
      </c>
      <c r="Y42" s="54"/>
      <c r="Z42" s="48"/>
    </row>
    <row r="43" spans="1:27" s="15" customFormat="1" x14ac:dyDescent="0.3">
      <c r="A43" s="43"/>
      <c r="B43" s="15" t="s">
        <v>2</v>
      </c>
      <c r="I43" s="15" t="s">
        <v>10</v>
      </c>
      <c r="S43" s="15" t="s">
        <v>3</v>
      </c>
      <c r="U43" s="43"/>
      <c r="V43" s="43"/>
      <c r="W43" s="43"/>
      <c r="X43" s="43"/>
      <c r="Y43" s="43"/>
      <c r="Z43" s="43"/>
      <c r="AA43" s="43"/>
    </row>
    <row r="44" spans="1:27" s="123" customFormat="1" ht="13.8" x14ac:dyDescent="0.3">
      <c r="A44" s="341" t="s">
        <v>34</v>
      </c>
      <c r="B44" s="341"/>
      <c r="C44" s="341"/>
      <c r="D44" s="341"/>
      <c r="E44" s="341"/>
      <c r="F44" s="341"/>
      <c r="G44" s="341"/>
      <c r="H44" s="341"/>
      <c r="I44" s="341"/>
      <c r="J44" s="341"/>
      <c r="K44" s="341"/>
      <c r="L44" s="341"/>
      <c r="M44" s="341"/>
      <c r="N44" s="341"/>
      <c r="O44" s="341"/>
      <c r="P44" s="341"/>
    </row>
    <row r="45" spans="1:27" s="123" customFormat="1" ht="22.2" customHeight="1" x14ac:dyDescent="0.4">
      <c r="A45" s="70" t="s">
        <v>9</v>
      </c>
      <c r="F45" s="25"/>
      <c r="H45" s="25"/>
      <c r="I45" s="25"/>
      <c r="J45" s="25"/>
      <c r="K45" s="25"/>
      <c r="M45" s="25"/>
      <c r="N45" s="25"/>
      <c r="O45" s="25"/>
      <c r="P45" s="25"/>
      <c r="Q45" s="56" t="s">
        <v>13</v>
      </c>
      <c r="R45" s="51"/>
      <c r="S45" s="51"/>
      <c r="T45" s="51"/>
      <c r="U45" s="51"/>
      <c r="V45" s="51"/>
      <c r="W45" s="51"/>
      <c r="X45" s="51"/>
      <c r="Y45" s="51"/>
      <c r="Z45" s="25"/>
      <c r="AA45" s="25"/>
    </row>
    <row r="46" spans="1:27" s="122" customFormat="1" ht="21.6" customHeight="1" x14ac:dyDescent="0.3">
      <c r="A46" s="342" t="s">
        <v>8</v>
      </c>
      <c r="B46" s="342"/>
      <c r="C46" s="342"/>
      <c r="D46" s="342"/>
      <c r="E46" s="342"/>
      <c r="F46" s="342"/>
      <c r="G46" s="342"/>
      <c r="H46" s="342"/>
      <c r="I46" s="342"/>
      <c r="J46" s="342"/>
      <c r="K46" s="342"/>
      <c r="L46" s="342"/>
      <c r="M46" s="342"/>
      <c r="N46" s="342"/>
      <c r="O46" s="342"/>
      <c r="P46" s="342"/>
    </row>
  </sheetData>
  <mergeCells count="88">
    <mergeCell ref="A44:P44"/>
    <mergeCell ref="A46:P46"/>
    <mergeCell ref="B41:C41"/>
    <mergeCell ref="G41:H41"/>
    <mergeCell ref="L41:M41"/>
    <mergeCell ref="Q41:R41"/>
    <mergeCell ref="V41:W41"/>
    <mergeCell ref="B42:C42"/>
    <mergeCell ref="G42:H42"/>
    <mergeCell ref="L42:M42"/>
    <mergeCell ref="Q42:R42"/>
    <mergeCell ref="V42:W42"/>
    <mergeCell ref="B39:C39"/>
    <mergeCell ref="G39:H39"/>
    <mergeCell ref="L39:M39"/>
    <mergeCell ref="Q39:R39"/>
    <mergeCell ref="V39:W39"/>
    <mergeCell ref="B40:C40"/>
    <mergeCell ref="G40:H40"/>
    <mergeCell ref="L40:M40"/>
    <mergeCell ref="Q40:R40"/>
    <mergeCell ref="V40:W40"/>
    <mergeCell ref="V37:W37"/>
    <mergeCell ref="B38:C38"/>
    <mergeCell ref="G38:H38"/>
    <mergeCell ref="L38:M38"/>
    <mergeCell ref="Q38:R38"/>
    <mergeCell ref="V38:W38"/>
    <mergeCell ref="Q37:R37"/>
    <mergeCell ref="V28:V32"/>
    <mergeCell ref="A34:B34"/>
    <mergeCell ref="A35:A42"/>
    <mergeCell ref="B35:C35"/>
    <mergeCell ref="G35:H35"/>
    <mergeCell ref="L35:M35"/>
    <mergeCell ref="B37:C37"/>
    <mergeCell ref="G37:H37"/>
    <mergeCell ref="L37:M37"/>
    <mergeCell ref="V35:W35"/>
    <mergeCell ref="B36:C36"/>
    <mergeCell ref="G36:H36"/>
    <mergeCell ref="L36:M36"/>
    <mergeCell ref="Q36:R36"/>
    <mergeCell ref="V36:W36"/>
    <mergeCell ref="Q35:R35"/>
    <mergeCell ref="A33:B33"/>
    <mergeCell ref="A14:A19"/>
    <mergeCell ref="G14:G19"/>
    <mergeCell ref="L14:L19"/>
    <mergeCell ref="Q14:Q19"/>
    <mergeCell ref="A28:A32"/>
    <mergeCell ref="G28:G32"/>
    <mergeCell ref="L28:L32"/>
    <mergeCell ref="Q28:Q32"/>
    <mergeCell ref="B14:B19"/>
    <mergeCell ref="B24:B27"/>
    <mergeCell ref="B28:B32"/>
    <mergeCell ref="A20:A23"/>
    <mergeCell ref="B20:B23"/>
    <mergeCell ref="G20:G23"/>
    <mergeCell ref="L20:L23"/>
    <mergeCell ref="V5:V6"/>
    <mergeCell ref="A7:A13"/>
    <mergeCell ref="G7:G13"/>
    <mergeCell ref="Q7:Q13"/>
    <mergeCell ref="V7:V13"/>
    <mergeCell ref="A5:A6"/>
    <mergeCell ref="G5:G6"/>
    <mergeCell ref="L5:L13"/>
    <mergeCell ref="Q5:Q6"/>
    <mergeCell ref="B5:B6"/>
    <mergeCell ref="B7:B13"/>
    <mergeCell ref="V14:V19"/>
    <mergeCell ref="A24:A27"/>
    <mergeCell ref="G24:G27"/>
    <mergeCell ref="L24:L27"/>
    <mergeCell ref="Q24:Q27"/>
    <mergeCell ref="V24:V27"/>
    <mergeCell ref="Q20:Q23"/>
    <mergeCell ref="V20:V23"/>
    <mergeCell ref="A1:P1"/>
    <mergeCell ref="A2:G2"/>
    <mergeCell ref="S2:W2"/>
    <mergeCell ref="B3:F3"/>
    <mergeCell ref="G3:K3"/>
    <mergeCell ref="L3:P3"/>
    <mergeCell ref="Q3:U3"/>
    <mergeCell ref="V3:Z3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9" orientation="landscape" r:id="rId1"/>
  <headerFooter alignWithMargins="0"/>
  <rowBreaks count="1" manualBreakCount="1">
    <brk id="3" max="16383" man="1"/>
  </rowBreaks>
  <colBreaks count="1" manualBreakCount="1">
    <brk id="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24C6B-F4A1-487E-9C2B-53CCEAFE91DD}">
  <sheetPr>
    <pageSetUpPr fitToPage="1"/>
  </sheetPr>
  <dimension ref="A1:AF46"/>
  <sheetViews>
    <sheetView view="pageBreakPreview" zoomScale="62" zoomScaleNormal="100" zoomScaleSheetLayoutView="62" workbookViewId="0">
      <selection sqref="A1:XFD2"/>
    </sheetView>
  </sheetViews>
  <sheetFormatPr defaultColWidth="8.77734375" defaultRowHeight="16.2" x14ac:dyDescent="0.3"/>
  <cols>
    <col min="1" max="1" width="4.109375" style="17" customWidth="1"/>
    <col min="2" max="2" width="6.77734375" style="17" customWidth="1"/>
    <col min="3" max="3" width="15.21875" style="17" customWidth="1"/>
    <col min="4" max="4" width="6.33203125" style="17" customWidth="1"/>
    <col min="5" max="5" width="3.5546875" style="17" hidden="1" customWidth="1"/>
    <col min="6" max="6" width="5.88671875" style="17" customWidth="1"/>
    <col min="7" max="7" width="7.33203125" style="17" customWidth="1"/>
    <col min="8" max="8" width="15.6640625" style="17" customWidth="1"/>
    <col min="9" max="9" width="8.33203125" style="17" customWidth="1"/>
    <col min="10" max="10" width="3.77734375" style="17" hidden="1" customWidth="1"/>
    <col min="11" max="11" width="5.77734375" style="17" customWidth="1"/>
    <col min="12" max="12" width="6.5546875" style="17" customWidth="1"/>
    <col min="13" max="13" width="15.109375" style="17" customWidth="1"/>
    <col min="14" max="14" width="7.44140625" style="17" customWidth="1"/>
    <col min="15" max="15" width="2.77734375" style="17" hidden="1" customWidth="1"/>
    <col min="16" max="16" width="6.6640625" style="17" customWidth="1"/>
    <col min="17" max="17" width="7" style="17" customWidth="1"/>
    <col min="18" max="18" width="13.44140625" style="17" customWidth="1"/>
    <col min="19" max="19" width="6.77734375" style="17" customWidth="1"/>
    <col min="20" max="20" width="2" style="17" hidden="1" customWidth="1"/>
    <col min="21" max="21" width="7" style="17" customWidth="1"/>
    <col min="22" max="22" width="7.44140625" style="17" customWidth="1"/>
    <col min="23" max="23" width="14.6640625" style="17" customWidth="1"/>
    <col min="24" max="24" width="7.21875" style="17" customWidth="1"/>
    <col min="25" max="25" width="3.88671875" style="17" hidden="1" customWidth="1"/>
    <col min="26" max="26" width="6.77734375" style="17" customWidth="1"/>
    <col min="27" max="16384" width="8.77734375" style="17"/>
  </cols>
  <sheetData>
    <row r="1" spans="1:32" s="16" customFormat="1" ht="22.2" x14ac:dyDescent="0.3">
      <c r="A1" s="293" t="s">
        <v>330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121"/>
      <c r="R1" s="121"/>
      <c r="S1" s="37" t="s">
        <v>51</v>
      </c>
      <c r="T1" s="37"/>
      <c r="U1" s="37"/>
      <c r="V1" s="37"/>
      <c r="W1" s="37"/>
      <c r="X1" s="37"/>
      <c r="Y1" s="37"/>
      <c r="Z1" s="37"/>
      <c r="AA1" s="37"/>
      <c r="AB1" s="38"/>
      <c r="AC1" s="38"/>
      <c r="AD1" s="38"/>
      <c r="AE1" s="38"/>
      <c r="AF1" s="38"/>
    </row>
    <row r="2" spans="1:32" s="43" customFormat="1" ht="18.600000000000001" customHeight="1" thickBot="1" x14ac:dyDescent="0.35">
      <c r="A2" s="294" t="s">
        <v>278</v>
      </c>
      <c r="B2" s="295"/>
      <c r="C2" s="295"/>
      <c r="D2" s="295"/>
      <c r="E2" s="295"/>
      <c r="F2" s="295"/>
      <c r="G2" s="295"/>
      <c r="H2" s="43">
        <v>45</v>
      </c>
      <c r="L2" s="15"/>
      <c r="S2" s="320" t="s">
        <v>52</v>
      </c>
      <c r="T2" s="320"/>
      <c r="U2" s="320"/>
      <c r="V2" s="320"/>
      <c r="W2" s="320"/>
      <c r="X2" s="39"/>
      <c r="Y2" s="39"/>
      <c r="Z2" s="39"/>
      <c r="AA2" s="38"/>
    </row>
    <row r="3" spans="1:32" s="122" customFormat="1" ht="13.8" x14ac:dyDescent="0.3">
      <c r="A3" s="40" t="s">
        <v>0</v>
      </c>
      <c r="B3" s="321">
        <v>46272</v>
      </c>
      <c r="C3" s="322"/>
      <c r="D3" s="322"/>
      <c r="E3" s="322"/>
      <c r="F3" s="323"/>
      <c r="G3" s="321">
        <v>46273</v>
      </c>
      <c r="H3" s="322"/>
      <c r="I3" s="322"/>
      <c r="J3" s="322"/>
      <c r="K3" s="323"/>
      <c r="L3" s="321">
        <v>46274</v>
      </c>
      <c r="M3" s="322"/>
      <c r="N3" s="322"/>
      <c r="O3" s="322"/>
      <c r="P3" s="323"/>
      <c r="Q3" s="321">
        <v>46275</v>
      </c>
      <c r="R3" s="322"/>
      <c r="S3" s="322"/>
      <c r="T3" s="322"/>
      <c r="U3" s="323"/>
      <c r="V3" s="321">
        <v>46276</v>
      </c>
      <c r="W3" s="322"/>
      <c r="X3" s="322"/>
      <c r="Y3" s="322"/>
      <c r="Z3" s="323"/>
    </row>
    <row r="4" spans="1:32" s="122" customFormat="1" ht="13.8" x14ac:dyDescent="0.3">
      <c r="A4" s="119" t="s">
        <v>53</v>
      </c>
      <c r="B4" s="7" t="s">
        <v>55</v>
      </c>
      <c r="C4" s="8" t="s">
        <v>72</v>
      </c>
      <c r="D4" s="117" t="s">
        <v>70</v>
      </c>
      <c r="E4" s="117"/>
      <c r="F4" s="9" t="s">
        <v>71</v>
      </c>
      <c r="G4" s="94" t="s">
        <v>55</v>
      </c>
      <c r="H4" s="95" t="s">
        <v>72</v>
      </c>
      <c r="I4" s="72" t="s">
        <v>70</v>
      </c>
      <c r="J4" s="96"/>
      <c r="K4" s="97" t="s">
        <v>71</v>
      </c>
      <c r="L4" s="10" t="s">
        <v>55</v>
      </c>
      <c r="M4" s="8" t="s">
        <v>72</v>
      </c>
      <c r="N4" s="117" t="s">
        <v>70</v>
      </c>
      <c r="O4" s="130"/>
      <c r="P4" s="9" t="s">
        <v>71</v>
      </c>
      <c r="Q4" s="10" t="s">
        <v>55</v>
      </c>
      <c r="R4" s="8" t="s">
        <v>72</v>
      </c>
      <c r="S4" s="117" t="s">
        <v>70</v>
      </c>
      <c r="T4" s="130"/>
      <c r="U4" s="9" t="s">
        <v>71</v>
      </c>
      <c r="V4" s="10" t="s">
        <v>55</v>
      </c>
      <c r="W4" s="8" t="s">
        <v>72</v>
      </c>
      <c r="X4" s="117" t="s">
        <v>70</v>
      </c>
      <c r="Y4" s="130"/>
      <c r="Z4" s="9" t="s">
        <v>71</v>
      </c>
    </row>
    <row r="5" spans="1:32" s="122" customFormat="1" ht="13.95" customHeight="1" x14ac:dyDescent="0.3">
      <c r="A5" s="301" t="s">
        <v>45</v>
      </c>
      <c r="B5" s="374" t="s">
        <v>60</v>
      </c>
      <c r="C5" s="79" t="s">
        <v>63</v>
      </c>
      <c r="D5" s="80">
        <v>110</v>
      </c>
      <c r="E5" s="81"/>
      <c r="F5" s="82">
        <f>D5*$H$2/1000</f>
        <v>4.95</v>
      </c>
      <c r="G5" s="303" t="s">
        <v>65</v>
      </c>
      <c r="H5" s="79" t="s">
        <v>63</v>
      </c>
      <c r="I5" s="80">
        <v>100</v>
      </c>
      <c r="J5" s="81"/>
      <c r="K5" s="82">
        <f>I5*$H$2/1000</f>
        <v>4.5</v>
      </c>
      <c r="L5" s="355" t="s">
        <v>256</v>
      </c>
      <c r="M5" s="79" t="s">
        <v>243</v>
      </c>
      <c r="N5" s="80">
        <v>180</v>
      </c>
      <c r="O5" s="81"/>
      <c r="P5" s="136">
        <f t="shared" ref="P5:P24" si="0">N5*$H$2/1000</f>
        <v>8.1</v>
      </c>
      <c r="Q5" s="358" t="s">
        <v>107</v>
      </c>
      <c r="R5" s="133" t="s">
        <v>63</v>
      </c>
      <c r="S5" s="140">
        <v>100</v>
      </c>
      <c r="T5" s="141"/>
      <c r="U5" s="150">
        <f t="shared" ref="U5:U9" si="1">S5*$H$2/1000</f>
        <v>4.5</v>
      </c>
      <c r="V5" s="358" t="s">
        <v>148</v>
      </c>
      <c r="W5" s="133" t="s">
        <v>63</v>
      </c>
      <c r="X5" s="140">
        <v>110</v>
      </c>
      <c r="Y5" s="141"/>
      <c r="Z5" s="150">
        <f>X5*200/1000</f>
        <v>22</v>
      </c>
    </row>
    <row r="6" spans="1:32" s="122" customFormat="1" ht="13.95" customHeight="1" x14ac:dyDescent="0.25">
      <c r="A6" s="302"/>
      <c r="B6" s="375"/>
      <c r="C6" s="80"/>
      <c r="D6" s="80"/>
      <c r="E6" s="81"/>
      <c r="F6" s="82"/>
      <c r="G6" s="304"/>
      <c r="H6" s="80" t="s">
        <v>56</v>
      </c>
      <c r="I6" s="80">
        <v>10</v>
      </c>
      <c r="J6" s="81"/>
      <c r="K6" s="82">
        <f t="shared" ref="K6:K29" si="2">I6*$H$2/1000</f>
        <v>0.45</v>
      </c>
      <c r="L6" s="356"/>
      <c r="M6" s="201" t="s">
        <v>66</v>
      </c>
      <c r="N6" s="112">
        <v>60</v>
      </c>
      <c r="O6" s="26"/>
      <c r="P6" s="136">
        <f t="shared" si="0"/>
        <v>2.7</v>
      </c>
      <c r="Q6" s="358"/>
      <c r="R6" s="140" t="s">
        <v>111</v>
      </c>
      <c r="S6" s="140">
        <v>10</v>
      </c>
      <c r="T6" s="141"/>
      <c r="U6" s="150">
        <f t="shared" si="1"/>
        <v>0.45</v>
      </c>
      <c r="V6" s="358"/>
      <c r="W6" s="140" t="s">
        <v>167</v>
      </c>
      <c r="X6" s="140">
        <v>0.6</v>
      </c>
      <c r="Y6" s="141"/>
      <c r="Z6" s="150">
        <f t="shared" ref="Z6" si="3">X6*200/1000</f>
        <v>0.12</v>
      </c>
    </row>
    <row r="7" spans="1:32" s="122" customFormat="1" ht="13.95" customHeight="1" x14ac:dyDescent="0.3">
      <c r="A7" s="305" t="s">
        <v>95</v>
      </c>
      <c r="B7" s="376" t="s">
        <v>254</v>
      </c>
      <c r="C7" s="144" t="s">
        <v>279</v>
      </c>
      <c r="D7" s="144">
        <v>20</v>
      </c>
      <c r="E7" s="145">
        <f>D7/35</f>
        <v>0.5714285714285714</v>
      </c>
      <c r="F7" s="82">
        <f t="shared" ref="F7:F9" si="4">D7*$H$2/1000</f>
        <v>0.9</v>
      </c>
      <c r="G7" s="298" t="s">
        <v>255</v>
      </c>
      <c r="H7" s="144" t="s">
        <v>281</v>
      </c>
      <c r="I7" s="144">
        <v>90</v>
      </c>
      <c r="J7" s="145">
        <f>I7/35</f>
        <v>2.5714285714285716</v>
      </c>
      <c r="K7" s="136">
        <f t="shared" si="2"/>
        <v>4.05</v>
      </c>
      <c r="L7" s="356"/>
      <c r="M7" s="201" t="s">
        <v>67</v>
      </c>
      <c r="N7" s="21">
        <v>10</v>
      </c>
      <c r="O7" s="26"/>
      <c r="P7" s="136">
        <f t="shared" si="0"/>
        <v>0.45</v>
      </c>
      <c r="Q7" s="298" t="s">
        <v>257</v>
      </c>
      <c r="R7" s="144" t="s">
        <v>283</v>
      </c>
      <c r="S7" s="144">
        <v>80</v>
      </c>
      <c r="T7" s="145">
        <f>S7/35</f>
        <v>2.2857142857142856</v>
      </c>
      <c r="U7" s="136">
        <f t="shared" si="1"/>
        <v>3.6</v>
      </c>
      <c r="V7" s="314" t="s">
        <v>258</v>
      </c>
      <c r="W7" s="55" t="s">
        <v>284</v>
      </c>
      <c r="X7" s="55">
        <v>80</v>
      </c>
      <c r="Y7" s="61">
        <f>X7/40</f>
        <v>2</v>
      </c>
      <c r="Z7" s="82">
        <f t="shared" ref="Z7:Z17" si="5">X7*$H$2/1000</f>
        <v>3.6</v>
      </c>
    </row>
    <row r="8" spans="1:32" s="122" customFormat="1" ht="13.95" customHeight="1" x14ac:dyDescent="0.3">
      <c r="A8" s="306"/>
      <c r="B8" s="377"/>
      <c r="C8" s="147" t="s">
        <v>133</v>
      </c>
      <c r="D8" s="147">
        <v>15</v>
      </c>
      <c r="E8" s="147"/>
      <c r="F8" s="82">
        <f t="shared" si="4"/>
        <v>0.67500000000000004</v>
      </c>
      <c r="G8" s="299"/>
      <c r="H8" s="144" t="s">
        <v>280</v>
      </c>
      <c r="I8" s="144">
        <v>25</v>
      </c>
      <c r="J8" s="145"/>
      <c r="K8" s="136">
        <f t="shared" si="2"/>
        <v>1.125</v>
      </c>
      <c r="L8" s="356"/>
      <c r="M8" s="201" t="s">
        <v>282</v>
      </c>
      <c r="N8" s="21">
        <v>55</v>
      </c>
      <c r="O8" s="26">
        <f>N8/35</f>
        <v>1.5714285714285714</v>
      </c>
      <c r="P8" s="136">
        <f t="shared" si="0"/>
        <v>2.4750000000000001</v>
      </c>
      <c r="Q8" s="299"/>
      <c r="R8" s="144" t="s">
        <v>83</v>
      </c>
      <c r="S8" s="144">
        <v>25</v>
      </c>
      <c r="T8" s="145"/>
      <c r="U8" s="136">
        <f t="shared" si="1"/>
        <v>1.125</v>
      </c>
      <c r="V8" s="315"/>
      <c r="W8" s="55" t="s">
        <v>170</v>
      </c>
      <c r="X8" s="55">
        <v>5</v>
      </c>
      <c r="Y8" s="61"/>
      <c r="Z8" s="82">
        <f t="shared" si="5"/>
        <v>0.22500000000000001</v>
      </c>
    </row>
    <row r="9" spans="1:32" s="122" customFormat="1" ht="13.95" customHeight="1" x14ac:dyDescent="0.3">
      <c r="A9" s="306"/>
      <c r="B9" s="377"/>
      <c r="C9" s="147" t="s">
        <v>64</v>
      </c>
      <c r="D9" s="147">
        <v>25</v>
      </c>
      <c r="E9" s="147"/>
      <c r="F9" s="82">
        <f t="shared" si="4"/>
        <v>1.125</v>
      </c>
      <c r="G9" s="299"/>
      <c r="H9" s="147" t="s">
        <v>161</v>
      </c>
      <c r="I9" s="147" t="s">
        <v>125</v>
      </c>
      <c r="J9" s="147"/>
      <c r="K9" s="136" t="e">
        <f t="shared" si="2"/>
        <v>#VALUE!</v>
      </c>
      <c r="L9" s="356"/>
      <c r="M9" s="201" t="s">
        <v>64</v>
      </c>
      <c r="N9" s="21">
        <v>20</v>
      </c>
      <c r="O9" s="26"/>
      <c r="P9" s="136">
        <f t="shared" si="0"/>
        <v>0.9</v>
      </c>
      <c r="Q9" s="299"/>
      <c r="R9" s="147" t="s">
        <v>67</v>
      </c>
      <c r="S9" s="147">
        <v>15</v>
      </c>
      <c r="T9" s="147"/>
      <c r="U9" s="136">
        <f t="shared" si="1"/>
        <v>0.67500000000000004</v>
      </c>
      <c r="V9" s="315"/>
      <c r="W9" s="21"/>
      <c r="X9" s="21"/>
      <c r="Y9" s="21"/>
      <c r="Z9" s="82"/>
    </row>
    <row r="10" spans="1:32" s="122" customFormat="1" ht="13.95" customHeight="1" x14ac:dyDescent="0.3">
      <c r="A10" s="306"/>
      <c r="B10" s="377"/>
      <c r="C10" s="140"/>
      <c r="D10" s="140"/>
      <c r="E10" s="141"/>
      <c r="F10" s="136"/>
      <c r="G10" s="299"/>
      <c r="H10" s="147"/>
      <c r="I10" s="147"/>
      <c r="J10" s="147"/>
      <c r="K10" s="136"/>
      <c r="L10" s="356"/>
      <c r="M10" s="117"/>
      <c r="N10" s="117"/>
      <c r="P10" s="136"/>
      <c r="Q10" s="299"/>
      <c r="R10" s="147"/>
      <c r="S10" s="147"/>
      <c r="T10" s="147"/>
      <c r="U10" s="136"/>
      <c r="V10" s="315"/>
      <c r="W10" s="21" t="s">
        <v>166</v>
      </c>
      <c r="X10" s="21">
        <v>0.6</v>
      </c>
      <c r="Y10" s="21"/>
      <c r="Z10" s="82">
        <f t="shared" si="5"/>
        <v>2.7E-2</v>
      </c>
    </row>
    <row r="11" spans="1:32" s="122" customFormat="1" ht="13.95" customHeight="1" x14ac:dyDescent="0.25">
      <c r="A11" s="306"/>
      <c r="B11" s="377"/>
      <c r="C11" s="140"/>
      <c r="D11" s="140"/>
      <c r="E11" s="140"/>
      <c r="F11" s="136"/>
      <c r="G11" s="299"/>
      <c r="H11" s="140"/>
      <c r="I11" s="140"/>
      <c r="J11" s="141"/>
      <c r="K11" s="136"/>
      <c r="L11" s="356"/>
      <c r="M11" s="201" t="s">
        <v>244</v>
      </c>
      <c r="N11" s="21">
        <v>15</v>
      </c>
      <c r="O11" s="26"/>
      <c r="P11" s="136">
        <f t="shared" si="0"/>
        <v>0.67500000000000004</v>
      </c>
      <c r="Q11" s="299"/>
      <c r="R11" s="140"/>
      <c r="S11" s="140"/>
      <c r="T11" s="140"/>
      <c r="U11" s="140"/>
      <c r="V11" s="315"/>
      <c r="W11" s="131"/>
      <c r="X11" s="131"/>
      <c r="Y11" s="131"/>
      <c r="Z11" s="82"/>
    </row>
    <row r="12" spans="1:32" s="122" customFormat="1" ht="13.95" customHeight="1" x14ac:dyDescent="0.3">
      <c r="A12" s="306"/>
      <c r="B12" s="377"/>
      <c r="C12" s="140"/>
      <c r="D12" s="140"/>
      <c r="E12" s="141"/>
      <c r="F12" s="136"/>
      <c r="G12" s="299"/>
      <c r="H12" s="140"/>
      <c r="I12" s="140"/>
      <c r="J12" s="141"/>
      <c r="K12" s="136"/>
      <c r="L12" s="356"/>
      <c r="M12" s="142"/>
      <c r="N12" s="142"/>
      <c r="O12" s="143"/>
      <c r="P12" s="136">
        <f t="shared" si="0"/>
        <v>0</v>
      </c>
      <c r="Q12" s="299"/>
      <c r="R12" s="140"/>
      <c r="S12" s="140"/>
      <c r="T12" s="140"/>
      <c r="U12" s="140"/>
      <c r="V12" s="315"/>
      <c r="W12" s="131"/>
      <c r="X12" s="131"/>
      <c r="Y12" s="131"/>
      <c r="Z12" s="82"/>
    </row>
    <row r="13" spans="1:32" s="122" customFormat="1" ht="13.95" customHeight="1" x14ac:dyDescent="0.3">
      <c r="A13" s="307"/>
      <c r="B13" s="378"/>
      <c r="C13" s="140"/>
      <c r="D13" s="140"/>
      <c r="E13" s="141"/>
      <c r="F13" s="136"/>
      <c r="G13" s="300"/>
      <c r="H13" s="140"/>
      <c r="I13" s="140"/>
      <c r="J13" s="141"/>
      <c r="K13" s="136"/>
      <c r="L13" s="357"/>
      <c r="M13" s="142"/>
      <c r="N13" s="142"/>
      <c r="O13" s="143"/>
      <c r="P13" s="136">
        <f t="shared" si="0"/>
        <v>0</v>
      </c>
      <c r="Q13" s="300"/>
      <c r="R13" s="140"/>
      <c r="S13" s="140"/>
      <c r="T13" s="141"/>
      <c r="U13" s="136"/>
      <c r="V13" s="316"/>
      <c r="W13" s="131"/>
      <c r="X13" s="131"/>
      <c r="Y13" s="83"/>
      <c r="Z13" s="82"/>
    </row>
    <row r="14" spans="1:32" s="122" customFormat="1" ht="13.95" customHeight="1" x14ac:dyDescent="0.3">
      <c r="A14" s="305" t="s">
        <v>68</v>
      </c>
      <c r="B14" s="336" t="s">
        <v>149</v>
      </c>
      <c r="C14" s="140" t="s">
        <v>79</v>
      </c>
      <c r="D14" s="140">
        <v>30</v>
      </c>
      <c r="E14" s="153"/>
      <c r="F14" s="136">
        <f t="shared" ref="F14:F16" si="6">D14*$H$2/1000</f>
        <v>1.35</v>
      </c>
      <c r="G14" s="362" t="s">
        <v>145</v>
      </c>
      <c r="H14" s="144" t="s">
        <v>112</v>
      </c>
      <c r="I14" s="147">
        <v>40</v>
      </c>
      <c r="J14" s="141"/>
      <c r="K14" s="150">
        <f t="shared" ref="K14:K17" si="7">I14*$H$2/1000</f>
        <v>1.8</v>
      </c>
      <c r="L14" s="314" t="s">
        <v>228</v>
      </c>
      <c r="M14" s="84" t="s">
        <v>44</v>
      </c>
      <c r="N14" s="84">
        <v>55</v>
      </c>
      <c r="O14" s="85">
        <f>N14/55</f>
        <v>1</v>
      </c>
      <c r="P14" s="136">
        <f t="shared" si="0"/>
        <v>2.4750000000000001</v>
      </c>
      <c r="Q14" s="359" t="s">
        <v>237</v>
      </c>
      <c r="R14" s="147" t="s">
        <v>136</v>
      </c>
      <c r="S14" s="147">
        <v>30</v>
      </c>
      <c r="T14" s="148">
        <f>S14/55</f>
        <v>0.54545454545454541</v>
      </c>
      <c r="U14" s="136">
        <f>S14*$H$2/1000</f>
        <v>1.35</v>
      </c>
      <c r="V14" s="373" t="s">
        <v>174</v>
      </c>
      <c r="W14" s="140" t="s">
        <v>85</v>
      </c>
      <c r="X14" s="140">
        <v>65</v>
      </c>
      <c r="Y14" s="141"/>
      <c r="Z14" s="136">
        <f t="shared" si="5"/>
        <v>2.9249999999999998</v>
      </c>
    </row>
    <row r="15" spans="1:32" s="122" customFormat="1" ht="13.95" customHeight="1" x14ac:dyDescent="0.3">
      <c r="A15" s="306"/>
      <c r="B15" s="336"/>
      <c r="C15" s="140" t="s">
        <v>135</v>
      </c>
      <c r="D15" s="149">
        <v>25</v>
      </c>
      <c r="E15" s="153">
        <f>D15/35</f>
        <v>0.7142857142857143</v>
      </c>
      <c r="F15" s="136">
        <f t="shared" si="6"/>
        <v>1.125</v>
      </c>
      <c r="G15" s="363"/>
      <c r="H15" s="147" t="s">
        <v>124</v>
      </c>
      <c r="I15" s="147">
        <v>35</v>
      </c>
      <c r="J15" s="141"/>
      <c r="K15" s="150">
        <f t="shared" si="7"/>
        <v>1.575</v>
      </c>
      <c r="L15" s="315"/>
      <c r="M15" s="90"/>
      <c r="N15" s="90"/>
      <c r="O15" s="91"/>
      <c r="P15" s="136">
        <f t="shared" si="0"/>
        <v>0</v>
      </c>
      <c r="Q15" s="360"/>
      <c r="R15" s="147" t="s">
        <v>64</v>
      </c>
      <c r="S15" s="147">
        <v>65</v>
      </c>
      <c r="T15" s="148"/>
      <c r="U15" s="136">
        <f t="shared" ref="U15" si="8">S15*$H$2/1000</f>
        <v>2.9249999999999998</v>
      </c>
      <c r="V15" s="308"/>
      <c r="W15" s="140" t="s">
        <v>177</v>
      </c>
      <c r="X15" s="140">
        <v>12</v>
      </c>
      <c r="Y15" s="141"/>
      <c r="Z15" s="136">
        <f t="shared" si="5"/>
        <v>0.54</v>
      </c>
    </row>
    <row r="16" spans="1:32" s="122" customFormat="1" ht="13.95" customHeight="1" x14ac:dyDescent="0.3">
      <c r="A16" s="306"/>
      <c r="B16" s="336"/>
      <c r="C16" s="140" t="s">
        <v>67</v>
      </c>
      <c r="D16" s="140">
        <v>20</v>
      </c>
      <c r="E16" s="153"/>
      <c r="F16" s="136">
        <f t="shared" si="6"/>
        <v>0.9</v>
      </c>
      <c r="G16" s="363"/>
      <c r="H16" s="148" t="s">
        <v>140</v>
      </c>
      <c r="I16" s="147">
        <v>5</v>
      </c>
      <c r="J16" s="164"/>
      <c r="K16" s="150">
        <f t="shared" si="7"/>
        <v>0.22500000000000001</v>
      </c>
      <c r="L16" s="315"/>
      <c r="M16" s="90"/>
      <c r="N16" s="90"/>
      <c r="O16" s="91"/>
      <c r="P16" s="136">
        <f t="shared" si="0"/>
        <v>0</v>
      </c>
      <c r="Q16" s="360"/>
      <c r="R16" s="147"/>
      <c r="S16" s="134"/>
      <c r="T16" s="153"/>
      <c r="U16" s="136"/>
      <c r="V16" s="308"/>
      <c r="W16" s="140" t="s">
        <v>178</v>
      </c>
      <c r="X16" s="140">
        <v>3</v>
      </c>
      <c r="Y16" s="141">
        <f>X16/15</f>
        <v>0.2</v>
      </c>
      <c r="Z16" s="136">
        <f t="shared" si="5"/>
        <v>0.13500000000000001</v>
      </c>
    </row>
    <row r="17" spans="1:26" s="122" customFormat="1" ht="13.95" customHeight="1" x14ac:dyDescent="0.3">
      <c r="A17" s="306"/>
      <c r="B17" s="336"/>
      <c r="C17" s="140"/>
      <c r="D17" s="149"/>
      <c r="E17" s="153"/>
      <c r="F17" s="136"/>
      <c r="G17" s="363"/>
      <c r="H17" s="149" t="s">
        <v>67</v>
      </c>
      <c r="I17" s="140">
        <v>5</v>
      </c>
      <c r="J17" s="149"/>
      <c r="K17" s="165">
        <f t="shared" si="7"/>
        <v>0.22500000000000001</v>
      </c>
      <c r="L17" s="315"/>
      <c r="M17" s="90"/>
      <c r="N17" s="90"/>
      <c r="O17" s="91"/>
      <c r="P17" s="136">
        <f t="shared" si="0"/>
        <v>0</v>
      </c>
      <c r="Q17" s="360"/>
      <c r="R17" s="147"/>
      <c r="S17" s="134"/>
      <c r="T17" s="153"/>
      <c r="U17" s="136"/>
      <c r="V17" s="308"/>
      <c r="W17" s="140" t="s">
        <v>67</v>
      </c>
      <c r="X17" s="140">
        <v>5</v>
      </c>
      <c r="Y17" s="141"/>
      <c r="Z17" s="136">
        <f t="shared" si="5"/>
        <v>0.22500000000000001</v>
      </c>
    </row>
    <row r="18" spans="1:26" s="122" customFormat="1" ht="13.95" customHeight="1" x14ac:dyDescent="0.3">
      <c r="A18" s="306"/>
      <c r="B18" s="336"/>
      <c r="C18" s="140"/>
      <c r="D18" s="140"/>
      <c r="E18" s="153"/>
      <c r="F18" s="136"/>
      <c r="G18" s="363"/>
      <c r="H18" s="140"/>
      <c r="I18" s="140"/>
      <c r="J18" s="142"/>
      <c r="K18" s="150"/>
      <c r="L18" s="315"/>
      <c r="M18" s="84"/>
      <c r="N18" s="84"/>
      <c r="O18" s="85"/>
      <c r="P18" s="136">
        <f t="shared" si="0"/>
        <v>0</v>
      </c>
      <c r="Q18" s="360"/>
      <c r="R18" s="147"/>
      <c r="S18" s="134"/>
      <c r="T18" s="153"/>
      <c r="U18" s="136"/>
      <c r="V18" s="308"/>
      <c r="W18" s="140"/>
      <c r="X18" s="140"/>
      <c r="Y18" s="141"/>
      <c r="Z18" s="136"/>
    </row>
    <row r="19" spans="1:26" s="122" customFormat="1" ht="13.95" customHeight="1" x14ac:dyDescent="0.3">
      <c r="A19" s="307"/>
      <c r="B19" s="336"/>
      <c r="C19" s="140"/>
      <c r="D19" s="140"/>
      <c r="E19" s="153"/>
      <c r="F19" s="136"/>
      <c r="G19" s="364"/>
      <c r="H19" s="140"/>
      <c r="I19" s="140"/>
      <c r="J19" s="153"/>
      <c r="K19" s="136"/>
      <c r="L19" s="316"/>
      <c r="M19" s="84"/>
      <c r="N19" s="84"/>
      <c r="O19" s="85"/>
      <c r="P19" s="136">
        <f t="shared" si="0"/>
        <v>0</v>
      </c>
      <c r="Q19" s="361"/>
      <c r="R19" s="140"/>
      <c r="S19" s="140"/>
      <c r="T19" s="141"/>
      <c r="U19" s="136"/>
      <c r="V19" s="308"/>
      <c r="W19" s="142"/>
      <c r="X19" s="142"/>
      <c r="Y19" s="142"/>
      <c r="Z19" s="136"/>
    </row>
    <row r="20" spans="1:26" s="122" customFormat="1" ht="16.2" customHeight="1" x14ac:dyDescent="0.3">
      <c r="A20" s="416" t="s">
        <v>75</v>
      </c>
      <c r="B20" s="413" t="s">
        <v>305</v>
      </c>
      <c r="C20" s="92" t="s">
        <v>325</v>
      </c>
      <c r="D20" s="131">
        <v>30</v>
      </c>
      <c r="E20" s="83"/>
      <c r="F20" s="243">
        <f t="shared" ref="F20:F21" si="9">D20*$H$2/1000</f>
        <v>1.35</v>
      </c>
      <c r="G20" s="314" t="s">
        <v>206</v>
      </c>
      <c r="H20" s="92" t="s">
        <v>79</v>
      </c>
      <c r="I20" s="131">
        <v>30</v>
      </c>
      <c r="J20" s="83"/>
      <c r="K20" s="243">
        <f t="shared" ref="K20:K21" si="10">I20*$H$2/1000</f>
        <v>1.35</v>
      </c>
      <c r="L20" s="314"/>
      <c r="M20" s="92"/>
      <c r="N20" s="131"/>
      <c r="O20" s="83"/>
      <c r="P20" s="82"/>
      <c r="Q20" s="413" t="s">
        <v>306</v>
      </c>
      <c r="R20" s="92" t="s">
        <v>326</v>
      </c>
      <c r="S20" s="131">
        <v>80</v>
      </c>
      <c r="T20" s="83"/>
      <c r="U20" s="136">
        <f t="shared" ref="U20" si="11">S20*$H$2/1000</f>
        <v>3.6</v>
      </c>
      <c r="V20" s="314" t="s">
        <v>307</v>
      </c>
      <c r="W20" s="92" t="s">
        <v>118</v>
      </c>
      <c r="X20" s="131">
        <v>0.6</v>
      </c>
      <c r="Y20" s="83"/>
      <c r="Z20" s="82">
        <f t="shared" ref="Z20:Z23" si="12">X20*$H$2/1000</f>
        <v>2.7E-2</v>
      </c>
    </row>
    <row r="21" spans="1:26" s="122" customFormat="1" ht="13.95" customHeight="1" x14ac:dyDescent="0.3">
      <c r="A21" s="417"/>
      <c r="B21" s="414"/>
      <c r="C21" s="131" t="s">
        <v>44</v>
      </c>
      <c r="D21" s="131">
        <v>55</v>
      </c>
      <c r="E21" s="83">
        <f>D21/55</f>
        <v>1</v>
      </c>
      <c r="F21" s="243">
        <f t="shared" si="9"/>
        <v>2.4750000000000001</v>
      </c>
      <c r="G21" s="315"/>
      <c r="H21" s="131" t="s">
        <v>44</v>
      </c>
      <c r="I21" s="131">
        <v>55</v>
      </c>
      <c r="J21" s="83">
        <f>I21/55</f>
        <v>1</v>
      </c>
      <c r="K21" s="243">
        <f t="shared" si="10"/>
        <v>2.4750000000000001</v>
      </c>
      <c r="L21" s="315"/>
      <c r="M21" s="131"/>
      <c r="N21" s="131"/>
      <c r="O21" s="83"/>
      <c r="P21" s="82"/>
      <c r="Q21" s="414"/>
      <c r="R21" s="131"/>
      <c r="S21" s="131"/>
      <c r="T21" s="83"/>
      <c r="U21" s="243"/>
      <c r="V21" s="315"/>
      <c r="W21" s="131" t="s">
        <v>44</v>
      </c>
      <c r="X21" s="131">
        <v>55</v>
      </c>
      <c r="Y21" s="83"/>
      <c r="Z21" s="82">
        <f t="shared" si="12"/>
        <v>2.4750000000000001</v>
      </c>
    </row>
    <row r="22" spans="1:26" s="122" customFormat="1" ht="13.95" customHeight="1" x14ac:dyDescent="0.3">
      <c r="A22" s="417"/>
      <c r="B22" s="414"/>
      <c r="C22" s="131"/>
      <c r="D22" s="131"/>
      <c r="E22" s="83"/>
      <c r="F22" s="82"/>
      <c r="G22" s="315"/>
      <c r="H22" s="131"/>
      <c r="I22" s="131"/>
      <c r="J22" s="83"/>
      <c r="K22" s="82"/>
      <c r="L22" s="315"/>
      <c r="M22" s="131"/>
      <c r="N22" s="131"/>
      <c r="O22" s="83"/>
      <c r="P22" s="82"/>
      <c r="Q22" s="414"/>
      <c r="R22" s="131"/>
      <c r="S22" s="131"/>
      <c r="T22" s="83"/>
      <c r="U22" s="82"/>
      <c r="V22" s="315"/>
      <c r="W22" s="131"/>
      <c r="X22" s="131"/>
      <c r="Y22" s="83"/>
      <c r="Z22" s="82">
        <f t="shared" si="12"/>
        <v>0</v>
      </c>
    </row>
    <row r="23" spans="1:26" s="122" customFormat="1" ht="13.95" customHeight="1" x14ac:dyDescent="0.3">
      <c r="A23" s="418"/>
      <c r="B23" s="415"/>
      <c r="C23" s="131"/>
      <c r="D23" s="131"/>
      <c r="E23" s="83"/>
      <c r="F23" s="82"/>
      <c r="G23" s="316"/>
      <c r="H23" s="131"/>
      <c r="I23" s="131"/>
      <c r="J23" s="83"/>
      <c r="K23" s="82"/>
      <c r="L23" s="316"/>
      <c r="M23" s="131"/>
      <c r="N23" s="131"/>
      <c r="O23" s="83"/>
      <c r="P23" s="82"/>
      <c r="Q23" s="415"/>
      <c r="R23" s="131"/>
      <c r="S23" s="131"/>
      <c r="T23" s="83"/>
      <c r="U23" s="82"/>
      <c r="V23" s="316"/>
      <c r="W23" s="131"/>
      <c r="X23" s="131"/>
      <c r="Y23" s="83"/>
      <c r="Z23" s="82">
        <f t="shared" si="12"/>
        <v>0</v>
      </c>
    </row>
    <row r="24" spans="1:26" s="122" customFormat="1" ht="16.2" customHeight="1" x14ac:dyDescent="0.3">
      <c r="A24" s="305" t="s">
        <v>75</v>
      </c>
      <c r="B24" s="376" t="s">
        <v>61</v>
      </c>
      <c r="C24" s="154" t="s">
        <v>61</v>
      </c>
      <c r="D24" s="140">
        <v>75</v>
      </c>
      <c r="E24" s="141"/>
      <c r="F24" s="136">
        <f t="shared" ref="F24:F29" si="13">D24*$H$2/1000</f>
        <v>3.375</v>
      </c>
      <c r="G24" s="298" t="s">
        <v>61</v>
      </c>
      <c r="H24" s="154" t="s">
        <v>61</v>
      </c>
      <c r="I24" s="140">
        <v>75</v>
      </c>
      <c r="J24" s="141"/>
      <c r="K24" s="136">
        <f t="shared" si="2"/>
        <v>3.375</v>
      </c>
      <c r="L24" s="298" t="s">
        <v>61</v>
      </c>
      <c r="M24" s="154" t="s">
        <v>61</v>
      </c>
      <c r="N24" s="140">
        <v>75</v>
      </c>
      <c r="O24" s="141"/>
      <c r="P24" s="136">
        <f t="shared" si="0"/>
        <v>3.375</v>
      </c>
      <c r="Q24" s="314" t="s">
        <v>61</v>
      </c>
      <c r="R24" s="92" t="s">
        <v>61</v>
      </c>
      <c r="S24" s="131">
        <v>75</v>
      </c>
      <c r="T24" s="83"/>
      <c r="U24" s="82">
        <f t="shared" ref="U24" si="14">S24*$H$2/1000</f>
        <v>3.375</v>
      </c>
      <c r="V24" s="314" t="s">
        <v>61</v>
      </c>
      <c r="W24" s="92" t="s">
        <v>61</v>
      </c>
      <c r="X24" s="131">
        <v>75</v>
      </c>
      <c r="Y24" s="83"/>
      <c r="Z24" s="82">
        <f t="shared" ref="Z24" si="15">X24*$H$2/1000</f>
        <v>3.375</v>
      </c>
    </row>
    <row r="25" spans="1:26" s="122" customFormat="1" ht="13.95" customHeight="1" x14ac:dyDescent="0.3">
      <c r="A25" s="306"/>
      <c r="B25" s="377"/>
      <c r="C25" s="140"/>
      <c r="D25" s="140"/>
      <c r="E25" s="141"/>
      <c r="F25" s="136"/>
      <c r="G25" s="299"/>
      <c r="H25" s="140"/>
      <c r="I25" s="140"/>
      <c r="J25" s="141"/>
      <c r="K25" s="136"/>
      <c r="L25" s="299"/>
      <c r="M25" s="140"/>
      <c r="N25" s="140"/>
      <c r="O25" s="141"/>
      <c r="P25" s="136"/>
      <c r="Q25" s="315"/>
      <c r="R25" s="131"/>
      <c r="S25" s="131"/>
      <c r="T25" s="83"/>
      <c r="U25" s="82"/>
      <c r="V25" s="315"/>
      <c r="W25" s="131"/>
      <c r="X25" s="131"/>
      <c r="Y25" s="83"/>
      <c r="Z25" s="82"/>
    </row>
    <row r="26" spans="1:26" s="122" customFormat="1" ht="13.95" customHeight="1" x14ac:dyDescent="0.3">
      <c r="A26" s="306"/>
      <c r="B26" s="377"/>
      <c r="C26" s="140"/>
      <c r="D26" s="140"/>
      <c r="E26" s="141"/>
      <c r="F26" s="136"/>
      <c r="G26" s="299"/>
      <c r="H26" s="140"/>
      <c r="I26" s="140"/>
      <c r="J26" s="141"/>
      <c r="K26" s="136"/>
      <c r="L26" s="299"/>
      <c r="M26" s="140"/>
      <c r="N26" s="140"/>
      <c r="O26" s="141"/>
      <c r="P26" s="136"/>
      <c r="Q26" s="315"/>
      <c r="R26" s="131"/>
      <c r="S26" s="131"/>
      <c r="T26" s="83"/>
      <c r="U26" s="82"/>
      <c r="V26" s="315"/>
      <c r="W26" s="131"/>
      <c r="X26" s="131"/>
      <c r="Y26" s="83"/>
      <c r="Z26" s="82"/>
    </row>
    <row r="27" spans="1:26" s="122" customFormat="1" ht="13.95" customHeight="1" x14ac:dyDescent="0.3">
      <c r="A27" s="307"/>
      <c r="B27" s="378"/>
      <c r="C27" s="140"/>
      <c r="D27" s="140"/>
      <c r="E27" s="141"/>
      <c r="F27" s="136"/>
      <c r="G27" s="300"/>
      <c r="H27" s="140"/>
      <c r="I27" s="140"/>
      <c r="J27" s="141"/>
      <c r="K27" s="136"/>
      <c r="L27" s="300"/>
      <c r="M27" s="140"/>
      <c r="N27" s="140"/>
      <c r="O27" s="141"/>
      <c r="P27" s="136"/>
      <c r="Q27" s="316"/>
      <c r="R27" s="131"/>
      <c r="S27" s="131"/>
      <c r="T27" s="83"/>
      <c r="U27" s="82"/>
      <c r="V27" s="316"/>
      <c r="W27" s="131"/>
      <c r="X27" s="131"/>
      <c r="Y27" s="83"/>
      <c r="Z27" s="82"/>
    </row>
    <row r="28" spans="1:26" s="122" customFormat="1" ht="13.95" customHeight="1" x14ac:dyDescent="0.3">
      <c r="A28" s="365" t="s">
        <v>58</v>
      </c>
      <c r="B28" s="376" t="s">
        <v>172</v>
      </c>
      <c r="C28" s="144" t="s">
        <v>118</v>
      </c>
      <c r="D28" s="147">
        <v>0.6</v>
      </c>
      <c r="E28" s="148"/>
      <c r="F28" s="179">
        <f t="shared" si="13"/>
        <v>2.7E-2</v>
      </c>
      <c r="G28" s="298" t="s">
        <v>130</v>
      </c>
      <c r="H28" s="147" t="s">
        <v>110</v>
      </c>
      <c r="I28" s="147">
        <v>0.6</v>
      </c>
      <c r="J28" s="148"/>
      <c r="K28" s="136">
        <f t="shared" si="2"/>
        <v>2.7E-2</v>
      </c>
      <c r="L28" s="314"/>
      <c r="M28" s="89"/>
      <c r="N28" s="89"/>
      <c r="O28" s="86"/>
      <c r="P28" s="82"/>
      <c r="Q28" s="298" t="s">
        <v>198</v>
      </c>
      <c r="R28" s="144" t="s">
        <v>199</v>
      </c>
      <c r="S28" s="147">
        <v>10</v>
      </c>
      <c r="T28" s="148"/>
      <c r="U28" s="82">
        <f t="shared" ref="U28:U29" si="16">S28*$H$2/1000</f>
        <v>0.45</v>
      </c>
      <c r="V28" s="298" t="s">
        <v>157</v>
      </c>
      <c r="W28" s="144" t="s">
        <v>88</v>
      </c>
      <c r="X28" s="147">
        <v>25</v>
      </c>
      <c r="Y28" s="148"/>
      <c r="Z28" s="82">
        <f t="shared" ref="Z28:Z30" si="17">X28*$H$2/1000</f>
        <v>1.125</v>
      </c>
    </row>
    <row r="29" spans="1:26" s="122" customFormat="1" ht="13.95" customHeight="1" x14ac:dyDescent="0.3">
      <c r="A29" s="366"/>
      <c r="B29" s="377"/>
      <c r="C29" s="144" t="s">
        <v>214</v>
      </c>
      <c r="D29" s="147">
        <v>5</v>
      </c>
      <c r="E29" s="148"/>
      <c r="F29" s="179">
        <f t="shared" si="13"/>
        <v>0.22500000000000001</v>
      </c>
      <c r="G29" s="299"/>
      <c r="H29" s="147" t="s">
        <v>44</v>
      </c>
      <c r="I29" s="147">
        <v>5</v>
      </c>
      <c r="J29" s="148"/>
      <c r="K29" s="136">
        <f t="shared" si="2"/>
        <v>0.22500000000000001</v>
      </c>
      <c r="L29" s="315"/>
      <c r="M29" s="89"/>
      <c r="N29" s="89"/>
      <c r="O29" s="86"/>
      <c r="P29" s="82"/>
      <c r="Q29" s="299"/>
      <c r="R29" s="144" t="s">
        <v>66</v>
      </c>
      <c r="S29" s="147">
        <v>35</v>
      </c>
      <c r="T29" s="148"/>
      <c r="U29" s="82">
        <f t="shared" si="16"/>
        <v>1.575</v>
      </c>
      <c r="V29" s="299"/>
      <c r="W29" s="144" t="s">
        <v>173</v>
      </c>
      <c r="X29" s="147">
        <v>0.6</v>
      </c>
      <c r="Y29" s="148"/>
      <c r="Z29" s="82">
        <f t="shared" si="17"/>
        <v>2.7E-2</v>
      </c>
    </row>
    <row r="30" spans="1:26" s="122" customFormat="1" ht="13.95" customHeight="1" x14ac:dyDescent="0.3">
      <c r="A30" s="366"/>
      <c r="B30" s="377"/>
      <c r="C30" s="149"/>
      <c r="D30" s="147"/>
      <c r="E30" s="148"/>
      <c r="F30" s="179"/>
      <c r="G30" s="299"/>
      <c r="H30" s="147"/>
      <c r="I30" s="147"/>
      <c r="J30" s="148"/>
      <c r="K30" s="136"/>
      <c r="L30" s="315"/>
      <c r="M30" s="89"/>
      <c r="N30" s="89"/>
      <c r="O30" s="86"/>
      <c r="P30" s="62"/>
      <c r="Q30" s="299"/>
      <c r="R30" s="149"/>
      <c r="S30" s="147"/>
      <c r="T30" s="148"/>
      <c r="U30" s="82"/>
      <c r="V30" s="299"/>
      <c r="W30" s="149" t="s">
        <v>44</v>
      </c>
      <c r="X30" s="147">
        <v>5</v>
      </c>
      <c r="Y30" s="148"/>
      <c r="Z30" s="82">
        <f t="shared" si="17"/>
        <v>0.22500000000000001</v>
      </c>
    </row>
    <row r="31" spans="1:26" s="122" customFormat="1" ht="13.95" customHeight="1" x14ac:dyDescent="0.3">
      <c r="A31" s="366"/>
      <c r="B31" s="377"/>
      <c r="C31" s="147"/>
      <c r="D31" s="147"/>
      <c r="E31" s="148"/>
      <c r="F31" s="179"/>
      <c r="G31" s="299"/>
      <c r="H31" s="147"/>
      <c r="I31" s="134"/>
      <c r="J31" s="153"/>
      <c r="K31" s="150"/>
      <c r="L31" s="315"/>
      <c r="M31" s="89"/>
      <c r="N31" s="89"/>
      <c r="O31" s="86"/>
      <c r="P31" s="78"/>
      <c r="Q31" s="299"/>
      <c r="R31" s="147"/>
      <c r="S31" s="147"/>
      <c r="T31" s="148"/>
      <c r="U31" s="136"/>
      <c r="V31" s="299"/>
      <c r="W31" s="147"/>
      <c r="X31" s="147"/>
      <c r="Y31" s="148"/>
      <c r="Z31" s="136"/>
    </row>
    <row r="32" spans="1:26" s="122" customFormat="1" ht="13.95" customHeight="1" x14ac:dyDescent="0.3">
      <c r="A32" s="367"/>
      <c r="B32" s="378"/>
      <c r="C32" s="147"/>
      <c r="D32" s="147"/>
      <c r="E32" s="148"/>
      <c r="F32" s="179"/>
      <c r="G32" s="300"/>
      <c r="H32" s="147"/>
      <c r="I32" s="134"/>
      <c r="J32" s="153"/>
      <c r="K32" s="166"/>
      <c r="L32" s="316"/>
      <c r="M32" s="89"/>
      <c r="N32" s="89"/>
      <c r="O32" s="86"/>
      <c r="P32" s="78"/>
      <c r="Q32" s="300"/>
      <c r="R32" s="147"/>
      <c r="S32" s="147"/>
      <c r="T32" s="148"/>
      <c r="U32" s="136"/>
      <c r="V32" s="300"/>
      <c r="W32" s="147"/>
      <c r="X32" s="147"/>
      <c r="Y32" s="148"/>
      <c r="Z32" s="136"/>
    </row>
    <row r="33" spans="1:26" s="122" customFormat="1" ht="16.2" customHeight="1" x14ac:dyDescent="0.25">
      <c r="A33" s="346" t="s">
        <v>4</v>
      </c>
      <c r="B33" s="347"/>
      <c r="C33" s="21"/>
      <c r="D33" s="118"/>
      <c r="E33" s="58"/>
      <c r="F33" s="11"/>
      <c r="G33" s="124" t="s">
        <v>4</v>
      </c>
      <c r="H33" s="21">
        <v>1</v>
      </c>
      <c r="I33" s="21"/>
      <c r="J33" s="26"/>
      <c r="K33" s="11"/>
      <c r="L33" s="119" t="s">
        <v>4</v>
      </c>
      <c r="M33" s="21"/>
      <c r="N33" s="21"/>
      <c r="O33" s="26"/>
      <c r="P33" s="11"/>
      <c r="Q33" s="124" t="s">
        <v>4</v>
      </c>
      <c r="R33" s="21"/>
      <c r="S33" s="21"/>
      <c r="T33" s="26"/>
      <c r="U33" s="11"/>
      <c r="V33" s="119" t="s">
        <v>4</v>
      </c>
      <c r="W33" s="21"/>
      <c r="X33" s="21"/>
      <c r="Y33" s="26"/>
      <c r="Z33" s="47"/>
    </row>
    <row r="34" spans="1:26" s="122" customFormat="1" ht="16.95" customHeight="1" thickBot="1" x14ac:dyDescent="0.3">
      <c r="A34" s="348" t="s">
        <v>1</v>
      </c>
      <c r="B34" s="349"/>
      <c r="C34" s="120" t="s">
        <v>245</v>
      </c>
      <c r="D34" s="22">
        <v>200</v>
      </c>
      <c r="E34" s="59"/>
      <c r="F34" s="12"/>
      <c r="G34" s="60" t="s">
        <v>1</v>
      </c>
      <c r="H34" s="120"/>
      <c r="I34" s="22"/>
      <c r="J34" s="27"/>
      <c r="K34" s="12"/>
      <c r="L34" s="73" t="s">
        <v>5</v>
      </c>
      <c r="M34" s="120"/>
      <c r="N34" s="22"/>
      <c r="O34" s="27"/>
      <c r="P34" s="12"/>
      <c r="Q34" s="60" t="s">
        <v>1</v>
      </c>
      <c r="R34" s="120"/>
      <c r="S34" s="22"/>
      <c r="T34" s="27"/>
      <c r="U34" s="12"/>
      <c r="V34" s="73" t="s">
        <v>5</v>
      </c>
      <c r="W34" s="120"/>
      <c r="X34" s="22"/>
      <c r="Y34" s="27"/>
      <c r="Z34" s="48"/>
    </row>
    <row r="35" spans="1:26" s="122" customFormat="1" ht="16.2" customHeight="1" x14ac:dyDescent="0.3">
      <c r="A35" s="350" t="s">
        <v>6</v>
      </c>
      <c r="B35" s="368" t="s">
        <v>7</v>
      </c>
      <c r="C35" s="369"/>
      <c r="D35" s="18"/>
      <c r="E35" s="18"/>
      <c r="F35" s="18"/>
      <c r="G35" s="368" t="s">
        <v>7</v>
      </c>
      <c r="H35" s="369"/>
      <c r="I35" s="18"/>
      <c r="J35" s="18"/>
      <c r="K35" s="18"/>
      <c r="L35" s="368" t="s">
        <v>7</v>
      </c>
      <c r="M35" s="369"/>
      <c r="N35" s="18"/>
      <c r="O35" s="18"/>
      <c r="P35" s="18"/>
      <c r="Q35" s="368" t="s">
        <v>7</v>
      </c>
      <c r="R35" s="369"/>
      <c r="S35" s="18"/>
      <c r="T35" s="35"/>
      <c r="U35" s="36"/>
      <c r="V35" s="368" t="s">
        <v>7</v>
      </c>
      <c r="W35" s="369"/>
      <c r="X35" s="18"/>
      <c r="Y35" s="35"/>
      <c r="Z35" s="36"/>
    </row>
    <row r="36" spans="1:26" s="122" customFormat="1" ht="13.95" customHeight="1" x14ac:dyDescent="0.3">
      <c r="A36" s="351"/>
      <c r="B36" s="347" t="s">
        <v>24</v>
      </c>
      <c r="C36" s="347"/>
      <c r="D36" s="206">
        <v>5.5</v>
      </c>
      <c r="E36" s="7"/>
      <c r="F36" s="117"/>
      <c r="G36" s="347" t="s">
        <v>24</v>
      </c>
      <c r="H36" s="347"/>
      <c r="I36" s="7">
        <v>5.5</v>
      </c>
      <c r="J36" s="7"/>
      <c r="K36" s="117"/>
      <c r="L36" s="347" t="s">
        <v>24</v>
      </c>
      <c r="M36" s="347"/>
      <c r="N36" s="7">
        <v>5.5</v>
      </c>
      <c r="O36" s="7"/>
      <c r="P36" s="117"/>
      <c r="Q36" s="347" t="s">
        <v>24</v>
      </c>
      <c r="R36" s="347"/>
      <c r="S36" s="7">
        <v>5.5</v>
      </c>
      <c r="T36" s="29"/>
      <c r="U36" s="11"/>
      <c r="V36" s="347" t="s">
        <v>24</v>
      </c>
      <c r="W36" s="347"/>
      <c r="X36" s="206">
        <v>5.5</v>
      </c>
      <c r="Y36" s="29"/>
      <c r="Z36" s="11"/>
    </row>
    <row r="37" spans="1:26" s="122" customFormat="1" ht="13.95" customHeight="1" x14ac:dyDescent="0.3">
      <c r="A37" s="351"/>
      <c r="B37" s="347" t="s">
        <v>25</v>
      </c>
      <c r="C37" s="347"/>
      <c r="D37" s="19">
        <f>SUM(E6:E24)</f>
        <v>2.2857142857142856</v>
      </c>
      <c r="E37" s="19"/>
      <c r="F37" s="117"/>
      <c r="G37" s="347" t="s">
        <v>25</v>
      </c>
      <c r="H37" s="347"/>
      <c r="I37" s="19">
        <f>SUM(J6:J24)</f>
        <v>3.5714285714285716</v>
      </c>
      <c r="J37" s="19"/>
      <c r="K37" s="117"/>
      <c r="L37" s="347" t="s">
        <v>25</v>
      </c>
      <c r="M37" s="347"/>
      <c r="N37" s="19">
        <f>SUM(O6:O19)</f>
        <v>2.5714285714285712</v>
      </c>
      <c r="O37" s="19"/>
      <c r="P37" s="117"/>
      <c r="Q37" s="347" t="s">
        <v>25</v>
      </c>
      <c r="R37" s="347"/>
      <c r="S37" s="19">
        <f>SUM(T6:T19)</f>
        <v>2.831168831168831</v>
      </c>
      <c r="T37" s="30"/>
      <c r="U37" s="11"/>
      <c r="V37" s="347" t="s">
        <v>25</v>
      </c>
      <c r="W37" s="347"/>
      <c r="X37" s="19">
        <f>SUM(Y6:Y19)</f>
        <v>2.2000000000000002</v>
      </c>
      <c r="Y37" s="30"/>
      <c r="Z37" s="11"/>
    </row>
    <row r="38" spans="1:26" s="122" customFormat="1" ht="13.95" customHeight="1" x14ac:dyDescent="0.3">
      <c r="A38" s="351"/>
      <c r="B38" s="347" t="s">
        <v>29</v>
      </c>
      <c r="C38" s="347"/>
      <c r="D38" s="19">
        <v>1.35</v>
      </c>
      <c r="E38" s="19"/>
      <c r="F38" s="117"/>
      <c r="G38" s="347" t="s">
        <v>29</v>
      </c>
      <c r="H38" s="347"/>
      <c r="I38" s="19">
        <v>1.6</v>
      </c>
      <c r="J38" s="19"/>
      <c r="K38" s="117"/>
      <c r="L38" s="347" t="s">
        <v>29</v>
      </c>
      <c r="M38" s="347"/>
      <c r="N38" s="19">
        <v>1.75</v>
      </c>
      <c r="O38" s="19"/>
      <c r="P38" s="117"/>
      <c r="Q38" s="347" t="s">
        <v>29</v>
      </c>
      <c r="R38" s="347"/>
      <c r="S38" s="19">
        <v>1.8</v>
      </c>
      <c r="T38" s="30"/>
      <c r="U38" s="11"/>
      <c r="V38" s="347" t="s">
        <v>29</v>
      </c>
      <c r="W38" s="347"/>
      <c r="X38" s="19">
        <v>2.2000000000000002</v>
      </c>
      <c r="Y38" s="30"/>
      <c r="Z38" s="11"/>
    </row>
    <row r="39" spans="1:26" s="122" customFormat="1" ht="13.8" x14ac:dyDescent="0.25">
      <c r="A39" s="352"/>
      <c r="B39" s="337" t="s">
        <v>26</v>
      </c>
      <c r="C39" s="337"/>
      <c r="D39" s="24"/>
      <c r="E39" s="24"/>
      <c r="F39" s="72"/>
      <c r="G39" s="337" t="s">
        <v>26</v>
      </c>
      <c r="H39" s="337"/>
      <c r="I39" s="24">
        <v>1</v>
      </c>
      <c r="J39" s="24"/>
      <c r="K39" s="72"/>
      <c r="L39" s="337" t="s">
        <v>26</v>
      </c>
      <c r="M39" s="337"/>
      <c r="N39" s="24"/>
      <c r="O39" s="24"/>
      <c r="P39" s="72"/>
      <c r="Q39" s="337" t="s">
        <v>26</v>
      </c>
      <c r="R39" s="337"/>
      <c r="S39" s="24"/>
      <c r="T39" s="53"/>
      <c r="U39" s="49"/>
      <c r="V39" s="337" t="s">
        <v>26</v>
      </c>
      <c r="W39" s="337"/>
      <c r="X39" s="24"/>
      <c r="Y39" s="53"/>
      <c r="Z39" s="49"/>
    </row>
    <row r="40" spans="1:26" s="122" customFormat="1" ht="13.95" customHeight="1" x14ac:dyDescent="0.3">
      <c r="A40" s="352"/>
      <c r="B40" s="370" t="s">
        <v>11</v>
      </c>
      <c r="C40" s="371"/>
      <c r="D40" s="20">
        <v>1</v>
      </c>
      <c r="E40" s="20"/>
      <c r="F40" s="72"/>
      <c r="G40" s="370" t="s">
        <v>11</v>
      </c>
      <c r="H40" s="371"/>
      <c r="I40" s="20"/>
      <c r="J40" s="20"/>
      <c r="K40" s="72"/>
      <c r="L40" s="370" t="s">
        <v>11</v>
      </c>
      <c r="M40" s="371"/>
      <c r="N40" s="20"/>
      <c r="O40" s="20"/>
      <c r="P40" s="72"/>
      <c r="Q40" s="370" t="s">
        <v>11</v>
      </c>
      <c r="R40" s="371"/>
      <c r="S40" s="20"/>
      <c r="T40" s="31"/>
      <c r="U40" s="41"/>
      <c r="V40" s="370" t="s">
        <v>11</v>
      </c>
      <c r="W40" s="371"/>
      <c r="X40" s="20"/>
      <c r="Y40" s="31"/>
      <c r="Z40" s="41"/>
    </row>
    <row r="41" spans="1:26" s="122" customFormat="1" ht="13.95" customHeight="1" x14ac:dyDescent="0.3">
      <c r="A41" s="352"/>
      <c r="B41" s="370" t="s">
        <v>12</v>
      </c>
      <c r="C41" s="371"/>
      <c r="D41" s="20">
        <v>2.5</v>
      </c>
      <c r="E41" s="20"/>
      <c r="F41" s="72"/>
      <c r="G41" s="370" t="s">
        <v>12</v>
      </c>
      <c r="H41" s="371"/>
      <c r="I41" s="20">
        <v>2.5</v>
      </c>
      <c r="J41" s="20"/>
      <c r="K41" s="72"/>
      <c r="L41" s="370" t="s">
        <v>12</v>
      </c>
      <c r="M41" s="371"/>
      <c r="N41" s="20">
        <v>2.5</v>
      </c>
      <c r="O41" s="20"/>
      <c r="P41" s="72"/>
      <c r="Q41" s="370" t="s">
        <v>12</v>
      </c>
      <c r="R41" s="371"/>
      <c r="S41" s="20">
        <v>2.5</v>
      </c>
      <c r="T41" s="31"/>
      <c r="U41" s="41"/>
      <c r="V41" s="370" t="s">
        <v>12</v>
      </c>
      <c r="W41" s="371"/>
      <c r="X41" s="20">
        <v>2.5</v>
      </c>
      <c r="Y41" s="31"/>
      <c r="Z41" s="41"/>
    </row>
    <row r="42" spans="1:26" s="122" customFormat="1" ht="22.8" thickBot="1" x14ac:dyDescent="0.35">
      <c r="A42" s="353"/>
      <c r="B42" s="372" t="s">
        <v>27</v>
      </c>
      <c r="C42" s="372"/>
      <c r="D42" s="32">
        <f>D36*70+D37*75+D38*25+D39*60+D40*120+D41*45</f>
        <v>822.67857142857144</v>
      </c>
      <c r="E42" s="32"/>
      <c r="F42" s="68"/>
      <c r="G42" s="372" t="s">
        <v>27</v>
      </c>
      <c r="H42" s="372"/>
      <c r="I42" s="32">
        <f>I36*70+I37*75+I38*25+I39*60+I40*120+I41*45</f>
        <v>865.35714285714289</v>
      </c>
      <c r="J42" s="32"/>
      <c r="K42" s="68"/>
      <c r="L42" s="372" t="s">
        <v>27</v>
      </c>
      <c r="M42" s="372"/>
      <c r="N42" s="32">
        <f>N36*70+N37*75+N38*25+N39*60+N40*120+N41*45</f>
        <v>734.10714285714289</v>
      </c>
      <c r="O42" s="32"/>
      <c r="P42" s="68"/>
      <c r="Q42" s="372" t="s">
        <v>27</v>
      </c>
      <c r="R42" s="372"/>
      <c r="S42" s="32">
        <f>S36*70+S37*75+S38*25+S39*60+S40*120+S41*45</f>
        <v>754.83766233766232</v>
      </c>
      <c r="T42" s="32"/>
      <c r="U42" s="12"/>
      <c r="V42" s="372" t="s">
        <v>27</v>
      </c>
      <c r="W42" s="372"/>
      <c r="X42" s="32">
        <f>X36*70+X37*75+X38*25+X39*60+X40*120+X41*45</f>
        <v>717.5</v>
      </c>
      <c r="Y42" s="34"/>
      <c r="Z42" s="12"/>
    </row>
    <row r="43" spans="1:26" s="15" customFormat="1" x14ac:dyDescent="0.3">
      <c r="B43" s="15" t="s">
        <v>2</v>
      </c>
      <c r="I43" s="15" t="s">
        <v>10</v>
      </c>
      <c r="S43" s="15" t="s">
        <v>3</v>
      </c>
    </row>
    <row r="44" spans="1:26" s="123" customFormat="1" ht="13.8" x14ac:dyDescent="0.3">
      <c r="A44" s="341" t="s">
        <v>34</v>
      </c>
      <c r="B44" s="341"/>
      <c r="C44" s="341"/>
      <c r="D44" s="341"/>
      <c r="E44" s="341"/>
      <c r="F44" s="341"/>
      <c r="G44" s="341"/>
      <c r="H44" s="341"/>
      <c r="I44" s="341"/>
      <c r="J44" s="341"/>
      <c r="K44" s="341"/>
      <c r="L44" s="341"/>
      <c r="M44" s="341"/>
      <c r="N44" s="341"/>
      <c r="O44" s="341"/>
      <c r="P44" s="341"/>
    </row>
    <row r="45" spans="1:26" s="123" customFormat="1" ht="19.8" x14ac:dyDescent="0.3">
      <c r="A45" s="74" t="s">
        <v>9</v>
      </c>
      <c r="Q45" s="33" t="s">
        <v>13</v>
      </c>
      <c r="R45" s="42"/>
      <c r="S45" s="42"/>
      <c r="T45" s="42"/>
      <c r="U45" s="42"/>
      <c r="V45" s="42"/>
      <c r="W45" s="42"/>
      <c r="X45" s="42"/>
      <c r="Y45" s="42"/>
    </row>
    <row r="46" spans="1:26" s="122" customFormat="1" ht="13.8" x14ac:dyDescent="0.3">
      <c r="A46" s="342" t="s">
        <v>8</v>
      </c>
      <c r="B46" s="342"/>
      <c r="C46" s="342"/>
      <c r="D46" s="342"/>
      <c r="E46" s="342"/>
      <c r="F46" s="342"/>
      <c r="G46" s="342"/>
      <c r="H46" s="342"/>
      <c r="I46" s="342"/>
      <c r="J46" s="342"/>
      <c r="K46" s="342"/>
      <c r="L46" s="342"/>
      <c r="M46" s="342"/>
      <c r="N46" s="342"/>
      <c r="O46" s="342"/>
      <c r="P46" s="342"/>
    </row>
  </sheetData>
  <mergeCells count="88">
    <mergeCell ref="L20:L23"/>
    <mergeCell ref="Q20:Q23"/>
    <mergeCell ref="V20:V23"/>
    <mergeCell ref="A44:P44"/>
    <mergeCell ref="A46:P46"/>
    <mergeCell ref="B41:C41"/>
    <mergeCell ref="G41:H41"/>
    <mergeCell ref="L41:M41"/>
    <mergeCell ref="Q41:R41"/>
    <mergeCell ref="V41:W41"/>
    <mergeCell ref="B42:C42"/>
    <mergeCell ref="G42:H42"/>
    <mergeCell ref="L42:M42"/>
    <mergeCell ref="Q42:R42"/>
    <mergeCell ref="V42:W42"/>
    <mergeCell ref="L39:M39"/>
    <mergeCell ref="Q39:R39"/>
    <mergeCell ref="V39:W39"/>
    <mergeCell ref="B40:C40"/>
    <mergeCell ref="G40:H40"/>
    <mergeCell ref="L40:M40"/>
    <mergeCell ref="Q40:R40"/>
    <mergeCell ref="V40:W40"/>
    <mergeCell ref="Q37:R37"/>
    <mergeCell ref="V37:W37"/>
    <mergeCell ref="B38:C38"/>
    <mergeCell ref="G38:H38"/>
    <mergeCell ref="L38:M38"/>
    <mergeCell ref="Q38:R38"/>
    <mergeCell ref="V38:W38"/>
    <mergeCell ref="L37:M37"/>
    <mergeCell ref="Q35:R35"/>
    <mergeCell ref="V35:W35"/>
    <mergeCell ref="B36:C36"/>
    <mergeCell ref="G36:H36"/>
    <mergeCell ref="L36:M36"/>
    <mergeCell ref="Q36:R36"/>
    <mergeCell ref="V36:W36"/>
    <mergeCell ref="L35:M35"/>
    <mergeCell ref="G14:G19"/>
    <mergeCell ref="A33:B33"/>
    <mergeCell ref="A34:B34"/>
    <mergeCell ref="A35:A42"/>
    <mergeCell ref="B35:C35"/>
    <mergeCell ref="G35:H35"/>
    <mergeCell ref="B37:C37"/>
    <mergeCell ref="G37:H37"/>
    <mergeCell ref="B39:C39"/>
    <mergeCell ref="G39:H39"/>
    <mergeCell ref="A20:A23"/>
    <mergeCell ref="B20:B23"/>
    <mergeCell ref="G20:G23"/>
    <mergeCell ref="V28:V32"/>
    <mergeCell ref="A24:A27"/>
    <mergeCell ref="B24:B27"/>
    <mergeCell ref="G24:G27"/>
    <mergeCell ref="L24:L27"/>
    <mergeCell ref="Q24:Q27"/>
    <mergeCell ref="V24:V27"/>
    <mergeCell ref="A28:A32"/>
    <mergeCell ref="B28:B32"/>
    <mergeCell ref="G28:G32"/>
    <mergeCell ref="L28:L32"/>
    <mergeCell ref="Q28:Q32"/>
    <mergeCell ref="L14:L19"/>
    <mergeCell ref="Q14:Q19"/>
    <mergeCell ref="V5:V6"/>
    <mergeCell ref="A7:A13"/>
    <mergeCell ref="B7:B13"/>
    <mergeCell ref="G7:G13"/>
    <mergeCell ref="Q7:Q13"/>
    <mergeCell ref="A5:A6"/>
    <mergeCell ref="B5:B6"/>
    <mergeCell ref="G5:G6"/>
    <mergeCell ref="L5:L13"/>
    <mergeCell ref="Q5:Q6"/>
    <mergeCell ref="V7:V13"/>
    <mergeCell ref="V14:V19"/>
    <mergeCell ref="A14:A19"/>
    <mergeCell ref="B14:B19"/>
    <mergeCell ref="A1:P1"/>
    <mergeCell ref="A2:G2"/>
    <mergeCell ref="S2:W2"/>
    <mergeCell ref="B3:F3"/>
    <mergeCell ref="G3:K3"/>
    <mergeCell ref="L3:P3"/>
    <mergeCell ref="Q3:U3"/>
    <mergeCell ref="V3:Z3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9" orientation="landscape" r:id="rId1"/>
  <headerFooter alignWithMargins="0"/>
  <rowBreaks count="1" manualBreakCount="1">
    <brk id="3" max="16383" man="1"/>
  </rowBreaks>
  <colBreaks count="1" manualBreakCount="1">
    <brk id="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5960C-8C1E-4AAB-82A1-8F4674578ACF}">
  <sheetPr>
    <pageSetUpPr fitToPage="1"/>
  </sheetPr>
  <dimension ref="A1:AF46"/>
  <sheetViews>
    <sheetView view="pageBreakPreview" topLeftCell="K4" zoomScale="69" zoomScaleNormal="100" zoomScaleSheetLayoutView="69" workbookViewId="0">
      <selection activeCell="W31" sqref="W31"/>
    </sheetView>
  </sheetViews>
  <sheetFormatPr defaultColWidth="8.77734375" defaultRowHeight="16.2" x14ac:dyDescent="0.3"/>
  <cols>
    <col min="1" max="1" width="4.109375" style="16" customWidth="1"/>
    <col min="2" max="2" width="6.109375" style="17" customWidth="1"/>
    <col min="3" max="3" width="19.21875" style="16" customWidth="1"/>
    <col min="4" max="4" width="8.21875" style="16" customWidth="1"/>
    <col min="5" max="5" width="4.77734375" style="16" hidden="1" customWidth="1"/>
    <col min="6" max="6" width="7.109375" style="16" customWidth="1"/>
    <col min="7" max="7" width="6.44140625" style="17" customWidth="1"/>
    <col min="8" max="8" width="15.6640625" style="16" customWidth="1"/>
    <col min="9" max="9" width="8.109375" style="16" customWidth="1"/>
    <col min="10" max="10" width="0.6640625" style="16" hidden="1" customWidth="1"/>
    <col min="11" max="11" width="6.44140625" style="16" customWidth="1"/>
    <col min="12" max="12" width="6.109375" style="17" customWidth="1"/>
    <col min="13" max="13" width="15.109375" style="16" customWidth="1"/>
    <col min="14" max="14" width="8.5546875" style="16" customWidth="1"/>
    <col min="15" max="15" width="4" style="16" hidden="1" customWidth="1"/>
    <col min="16" max="16" width="6.6640625" style="16" customWidth="1"/>
    <col min="17" max="17" width="6.88671875" style="17" customWidth="1"/>
    <col min="18" max="18" width="13.88671875" style="16" customWidth="1"/>
    <col min="19" max="19" width="6.88671875" style="16" customWidth="1"/>
    <col min="20" max="20" width="2.21875" style="16" hidden="1" customWidth="1"/>
    <col min="21" max="21" width="7" style="16" customWidth="1"/>
    <col min="22" max="22" width="8.109375" style="17" customWidth="1"/>
    <col min="23" max="23" width="13.33203125" style="16" customWidth="1"/>
    <col min="24" max="24" width="7.88671875" style="16" customWidth="1"/>
    <col min="25" max="25" width="4" style="16" hidden="1" customWidth="1"/>
    <col min="26" max="26" width="8.21875" style="16" customWidth="1"/>
    <col min="27" max="16384" width="8.77734375" style="16"/>
  </cols>
  <sheetData>
    <row r="1" spans="1:32" ht="22.2" x14ac:dyDescent="0.3">
      <c r="A1" s="293" t="s">
        <v>330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121"/>
      <c r="R1" s="121"/>
      <c r="S1" s="37" t="s">
        <v>51</v>
      </c>
      <c r="T1" s="37"/>
      <c r="U1" s="37"/>
      <c r="V1" s="37"/>
      <c r="W1" s="37"/>
      <c r="X1" s="37"/>
      <c r="Y1" s="37"/>
      <c r="Z1" s="37"/>
      <c r="AA1" s="37"/>
      <c r="AB1" s="38"/>
      <c r="AC1" s="38"/>
      <c r="AD1" s="38"/>
      <c r="AE1" s="38"/>
      <c r="AF1" s="38"/>
    </row>
    <row r="2" spans="1:32" s="43" customFormat="1" ht="18.600000000000001" customHeight="1" thickBot="1" x14ac:dyDescent="0.35">
      <c r="A2" s="294" t="s">
        <v>278</v>
      </c>
      <c r="B2" s="295"/>
      <c r="C2" s="295"/>
      <c r="D2" s="295"/>
      <c r="E2" s="295"/>
      <c r="F2" s="295"/>
      <c r="G2" s="295"/>
      <c r="H2" s="43">
        <v>45</v>
      </c>
      <c r="L2" s="15"/>
      <c r="S2" s="320" t="s">
        <v>52</v>
      </c>
      <c r="T2" s="320"/>
      <c r="U2" s="320"/>
      <c r="V2" s="320"/>
      <c r="W2" s="320"/>
      <c r="X2" s="39"/>
      <c r="Y2" s="39"/>
      <c r="Z2" s="39"/>
      <c r="AA2" s="38"/>
    </row>
    <row r="3" spans="1:32" s="45" customFormat="1" ht="14.4" customHeight="1" x14ac:dyDescent="0.25">
      <c r="A3" s="44" t="s">
        <v>0</v>
      </c>
      <c r="B3" s="321">
        <v>46279</v>
      </c>
      <c r="C3" s="322"/>
      <c r="D3" s="322"/>
      <c r="E3" s="322"/>
      <c r="F3" s="323"/>
      <c r="G3" s="321">
        <v>46280</v>
      </c>
      <c r="H3" s="322"/>
      <c r="I3" s="322"/>
      <c r="J3" s="322"/>
      <c r="K3" s="323"/>
      <c r="L3" s="321">
        <v>46281</v>
      </c>
      <c r="M3" s="322"/>
      <c r="N3" s="322"/>
      <c r="O3" s="322"/>
      <c r="P3" s="323"/>
      <c r="Q3" s="321">
        <v>46282</v>
      </c>
      <c r="R3" s="322"/>
      <c r="S3" s="322"/>
      <c r="T3" s="322"/>
      <c r="U3" s="323"/>
      <c r="V3" s="321">
        <v>46283</v>
      </c>
      <c r="W3" s="322"/>
      <c r="X3" s="322"/>
      <c r="Y3" s="322"/>
      <c r="Z3" s="323"/>
    </row>
    <row r="4" spans="1:32" s="45" customFormat="1" ht="16.2" customHeight="1" x14ac:dyDescent="0.25">
      <c r="A4" s="46" t="s">
        <v>53</v>
      </c>
      <c r="B4" s="7" t="s">
        <v>55</v>
      </c>
      <c r="C4" s="8" t="s">
        <v>72</v>
      </c>
      <c r="D4" s="118" t="s">
        <v>70</v>
      </c>
      <c r="E4" s="58"/>
      <c r="F4" s="9" t="s">
        <v>71</v>
      </c>
      <c r="G4" s="63" t="s">
        <v>55</v>
      </c>
      <c r="H4" s="8" t="s">
        <v>72</v>
      </c>
      <c r="I4" s="118" t="s">
        <v>70</v>
      </c>
      <c r="J4" s="57"/>
      <c r="K4" s="9" t="s">
        <v>71</v>
      </c>
      <c r="L4" s="10" t="s">
        <v>55</v>
      </c>
      <c r="M4" s="8" t="s">
        <v>72</v>
      </c>
      <c r="N4" s="118" t="s">
        <v>70</v>
      </c>
      <c r="O4" s="57"/>
      <c r="P4" s="9" t="s">
        <v>71</v>
      </c>
      <c r="Q4" s="10" t="s">
        <v>55</v>
      </c>
      <c r="R4" s="8" t="s">
        <v>72</v>
      </c>
      <c r="S4" s="118" t="s">
        <v>70</v>
      </c>
      <c r="T4" s="57"/>
      <c r="U4" s="9" t="s">
        <v>71</v>
      </c>
      <c r="V4" s="10" t="s">
        <v>55</v>
      </c>
      <c r="W4" s="8" t="s">
        <v>72</v>
      </c>
      <c r="X4" s="118" t="s">
        <v>70</v>
      </c>
      <c r="Y4" s="57"/>
      <c r="Z4" s="9" t="s">
        <v>71</v>
      </c>
    </row>
    <row r="5" spans="1:32" s="45" customFormat="1" ht="13.95" customHeight="1" x14ac:dyDescent="0.3">
      <c r="A5" s="379" t="s">
        <v>45</v>
      </c>
      <c r="B5" s="374" t="s">
        <v>60</v>
      </c>
      <c r="C5" s="75" t="s">
        <v>63</v>
      </c>
      <c r="D5" s="76">
        <v>110</v>
      </c>
      <c r="E5" s="77"/>
      <c r="F5" s="82">
        <f t="shared" ref="F5:F10" si="0">D5*$H$2/1000</f>
        <v>4.95</v>
      </c>
      <c r="G5" s="380" t="s">
        <v>65</v>
      </c>
      <c r="H5" s="79" t="s">
        <v>63</v>
      </c>
      <c r="I5" s="80">
        <v>90</v>
      </c>
      <c r="J5" s="81"/>
      <c r="K5" s="82">
        <f t="shared" ref="K5:K7" si="1">I5*$H$2/1000</f>
        <v>4.05</v>
      </c>
      <c r="L5" s="381" t="s">
        <v>193</v>
      </c>
      <c r="M5" s="79" t="s">
        <v>63</v>
      </c>
      <c r="N5" s="112">
        <v>100</v>
      </c>
      <c r="O5" s="130"/>
      <c r="P5" s="167">
        <f t="shared" ref="P5:P19" si="2">N5*$H$2/1000</f>
        <v>4.5</v>
      </c>
      <c r="Q5" s="358" t="s">
        <v>128</v>
      </c>
      <c r="R5" s="133" t="s">
        <v>63</v>
      </c>
      <c r="S5" s="140">
        <v>100</v>
      </c>
      <c r="T5" s="141"/>
      <c r="U5" s="136">
        <f t="shared" ref="U5:U9" si="3">S5*$H$2/1000</f>
        <v>4.5</v>
      </c>
      <c r="V5" s="358" t="s">
        <v>192</v>
      </c>
      <c r="W5" s="133" t="s">
        <v>63</v>
      </c>
      <c r="X5" s="140">
        <v>90</v>
      </c>
      <c r="Y5" s="141"/>
      <c r="Z5" s="136">
        <f t="shared" ref="Z5:Z9" si="4">X5*$H$2/1000</f>
        <v>4.05</v>
      </c>
    </row>
    <row r="6" spans="1:32" s="45" customFormat="1" ht="16.2" customHeight="1" x14ac:dyDescent="0.3">
      <c r="A6" s="379"/>
      <c r="B6" s="375"/>
      <c r="C6" s="131"/>
      <c r="D6" s="76"/>
      <c r="E6" s="77"/>
      <c r="F6" s="82">
        <f t="shared" si="0"/>
        <v>0</v>
      </c>
      <c r="G6" s="380"/>
      <c r="H6" s="80" t="s">
        <v>56</v>
      </c>
      <c r="I6" s="80">
        <v>10</v>
      </c>
      <c r="J6" s="81"/>
      <c r="K6" s="82">
        <f t="shared" si="1"/>
        <v>0.45</v>
      </c>
      <c r="L6" s="382"/>
      <c r="M6" s="201" t="s">
        <v>66</v>
      </c>
      <c r="N6" s="112">
        <v>35</v>
      </c>
      <c r="O6" s="26"/>
      <c r="P6" s="167">
        <f t="shared" si="2"/>
        <v>1.575</v>
      </c>
      <c r="Q6" s="358"/>
      <c r="R6" s="140" t="s">
        <v>129</v>
      </c>
      <c r="S6" s="140">
        <v>0.6</v>
      </c>
      <c r="T6" s="141"/>
      <c r="U6" s="136">
        <f t="shared" si="3"/>
        <v>2.7E-2</v>
      </c>
      <c r="V6" s="358"/>
      <c r="W6" s="140" t="s">
        <v>203</v>
      </c>
      <c r="X6" s="140">
        <v>10</v>
      </c>
      <c r="Y6" s="141"/>
      <c r="Z6" s="136">
        <f t="shared" si="4"/>
        <v>0.45</v>
      </c>
    </row>
    <row r="7" spans="1:32" s="122" customFormat="1" ht="15" customHeight="1" x14ac:dyDescent="0.3">
      <c r="A7" s="384" t="s">
        <v>95</v>
      </c>
      <c r="B7" s="308" t="s">
        <v>259</v>
      </c>
      <c r="C7" s="147" t="s">
        <v>135</v>
      </c>
      <c r="D7" s="147">
        <v>65</v>
      </c>
      <c r="E7" s="147">
        <f>D7/35</f>
        <v>1.8571428571428572</v>
      </c>
      <c r="F7" s="136">
        <f t="shared" si="0"/>
        <v>2.9249999999999998</v>
      </c>
      <c r="G7" s="386" t="s">
        <v>359</v>
      </c>
      <c r="H7" s="84" t="s">
        <v>343</v>
      </c>
      <c r="I7" s="90">
        <v>100</v>
      </c>
      <c r="J7" s="91">
        <f>I7*0.7/40</f>
        <v>1.75</v>
      </c>
      <c r="K7" s="136">
        <f t="shared" si="1"/>
        <v>4.5</v>
      </c>
      <c r="L7" s="382"/>
      <c r="M7" s="201" t="s">
        <v>67</v>
      </c>
      <c r="N7" s="21">
        <v>5</v>
      </c>
      <c r="O7" s="26"/>
      <c r="P7" s="167">
        <f t="shared" si="2"/>
        <v>0.22500000000000001</v>
      </c>
      <c r="Q7" s="373" t="s">
        <v>327</v>
      </c>
      <c r="R7" s="144" t="s">
        <v>279</v>
      </c>
      <c r="S7" s="144">
        <v>25</v>
      </c>
      <c r="T7" s="145">
        <f>S7/15</f>
        <v>1.6666666666666667</v>
      </c>
      <c r="U7" s="136">
        <f t="shared" si="3"/>
        <v>1.125</v>
      </c>
      <c r="V7" s="373" t="s">
        <v>328</v>
      </c>
      <c r="W7" s="144" t="s">
        <v>341</v>
      </c>
      <c r="X7" s="144">
        <v>80</v>
      </c>
      <c r="Y7" s="145">
        <f>X7/30</f>
        <v>2.6666666666666665</v>
      </c>
      <c r="Z7" s="136">
        <f t="shared" si="4"/>
        <v>3.6</v>
      </c>
    </row>
    <row r="8" spans="1:32" s="122" customFormat="1" ht="16.2" customHeight="1" x14ac:dyDescent="0.3">
      <c r="A8" s="385"/>
      <c r="B8" s="308"/>
      <c r="C8" s="147" t="s">
        <v>208</v>
      </c>
      <c r="D8" s="147">
        <v>20</v>
      </c>
      <c r="E8" s="147"/>
      <c r="F8" s="136">
        <f t="shared" si="0"/>
        <v>0.9</v>
      </c>
      <c r="G8" s="386"/>
      <c r="H8" s="149"/>
      <c r="I8" s="140"/>
      <c r="J8" s="149"/>
      <c r="K8" s="136"/>
      <c r="L8" s="382"/>
      <c r="M8" s="201" t="s">
        <v>140</v>
      </c>
      <c r="N8" s="21">
        <v>5</v>
      </c>
      <c r="O8" s="26"/>
      <c r="P8" s="167">
        <f t="shared" si="2"/>
        <v>0.22500000000000001</v>
      </c>
      <c r="Q8" s="308"/>
      <c r="R8" s="147" t="s">
        <v>322</v>
      </c>
      <c r="S8" s="147">
        <v>15</v>
      </c>
      <c r="T8" s="147"/>
      <c r="U8" s="136">
        <f t="shared" si="3"/>
        <v>0.67500000000000004</v>
      </c>
      <c r="V8" s="308"/>
      <c r="W8" s="140" t="s">
        <v>342</v>
      </c>
      <c r="X8" s="140">
        <v>10</v>
      </c>
      <c r="Y8" s="140"/>
      <c r="Z8" s="136">
        <f t="shared" si="4"/>
        <v>0.45</v>
      </c>
    </row>
    <row r="9" spans="1:32" s="122" customFormat="1" ht="16.2" customHeight="1" x14ac:dyDescent="0.3">
      <c r="A9" s="385"/>
      <c r="B9" s="308"/>
      <c r="C9" s="147" t="s">
        <v>113</v>
      </c>
      <c r="D9" s="147">
        <v>15</v>
      </c>
      <c r="E9" s="147"/>
      <c r="F9" s="136">
        <f t="shared" si="0"/>
        <v>0.67500000000000004</v>
      </c>
      <c r="G9" s="386"/>
      <c r="H9" s="147"/>
      <c r="I9" s="147"/>
      <c r="J9" s="147"/>
      <c r="K9" s="136"/>
      <c r="L9" s="382"/>
      <c r="M9" s="201" t="s">
        <v>179</v>
      </c>
      <c r="N9" s="21">
        <v>5</v>
      </c>
      <c r="O9" s="26"/>
      <c r="P9" s="167">
        <f t="shared" si="2"/>
        <v>0.22500000000000001</v>
      </c>
      <c r="Q9" s="308"/>
      <c r="R9" s="147" t="s">
        <v>64</v>
      </c>
      <c r="S9" s="147">
        <v>30</v>
      </c>
      <c r="T9" s="147"/>
      <c r="U9" s="136">
        <f t="shared" si="3"/>
        <v>1.35</v>
      </c>
      <c r="V9" s="308"/>
      <c r="W9" s="147" t="s">
        <v>180</v>
      </c>
      <c r="X9" s="147">
        <v>0.6</v>
      </c>
      <c r="Y9" s="147"/>
      <c r="Z9" s="136">
        <f t="shared" si="4"/>
        <v>2.7E-2</v>
      </c>
    </row>
    <row r="10" spans="1:32" s="122" customFormat="1" ht="16.2" customHeight="1" x14ac:dyDescent="0.3">
      <c r="A10" s="385"/>
      <c r="B10" s="308"/>
      <c r="C10" s="147" t="s">
        <v>180</v>
      </c>
      <c r="D10" s="147">
        <v>0.6</v>
      </c>
      <c r="E10" s="147"/>
      <c r="F10" s="136">
        <f t="shared" si="0"/>
        <v>2.7E-2</v>
      </c>
      <c r="G10" s="386"/>
      <c r="H10" s="140"/>
      <c r="I10" s="140"/>
      <c r="J10" s="140"/>
      <c r="K10" s="166"/>
      <c r="L10" s="382"/>
      <c r="M10" s="201" t="s">
        <v>271</v>
      </c>
      <c r="N10" s="21">
        <v>10</v>
      </c>
      <c r="O10" s="26">
        <f>N10/30</f>
        <v>0.33333333333333331</v>
      </c>
      <c r="P10" s="167">
        <f t="shared" si="2"/>
        <v>0.45</v>
      </c>
      <c r="Q10" s="308"/>
      <c r="R10" s="147"/>
      <c r="S10" s="147"/>
      <c r="T10" s="147"/>
      <c r="U10" s="136"/>
      <c r="V10" s="308"/>
      <c r="W10" s="147"/>
      <c r="X10" s="147"/>
      <c r="Y10" s="147"/>
      <c r="Z10" s="136"/>
    </row>
    <row r="11" spans="1:32" s="122" customFormat="1" ht="16.2" customHeight="1" x14ac:dyDescent="0.3">
      <c r="A11" s="385"/>
      <c r="B11" s="308"/>
      <c r="C11" s="147"/>
      <c r="D11" s="147"/>
      <c r="E11" s="148"/>
      <c r="F11" s="136"/>
      <c r="G11" s="386"/>
      <c r="H11" s="140"/>
      <c r="I11" s="140"/>
      <c r="J11" s="140"/>
      <c r="K11" s="166"/>
      <c r="L11" s="382"/>
      <c r="M11" s="117" t="s">
        <v>208</v>
      </c>
      <c r="N11" s="117">
        <v>3</v>
      </c>
      <c r="O11" s="117">
        <f>N11/50</f>
        <v>0.06</v>
      </c>
      <c r="P11" s="167">
        <f t="shared" si="2"/>
        <v>0.13500000000000001</v>
      </c>
      <c r="Q11" s="308"/>
      <c r="R11" s="147"/>
      <c r="S11" s="147"/>
      <c r="T11" s="148"/>
      <c r="U11" s="136"/>
      <c r="V11" s="308"/>
      <c r="W11" s="147"/>
      <c r="X11" s="147"/>
      <c r="Y11" s="148"/>
      <c r="Z11" s="136"/>
    </row>
    <row r="12" spans="1:32" s="122" customFormat="1" ht="16.2" customHeight="1" x14ac:dyDescent="0.3">
      <c r="A12" s="385"/>
      <c r="B12" s="308"/>
      <c r="C12" s="147"/>
      <c r="D12" s="147"/>
      <c r="E12" s="148"/>
      <c r="F12" s="136"/>
      <c r="G12" s="386"/>
      <c r="H12" s="147"/>
      <c r="I12" s="147"/>
      <c r="J12" s="148"/>
      <c r="K12" s="136"/>
      <c r="L12" s="382"/>
      <c r="M12" s="89"/>
      <c r="N12" s="89"/>
      <c r="O12" s="86"/>
      <c r="P12" s="167">
        <f t="shared" si="2"/>
        <v>0</v>
      </c>
      <c r="Q12" s="308"/>
      <c r="R12" s="147"/>
      <c r="S12" s="147"/>
      <c r="T12" s="148"/>
      <c r="U12" s="136"/>
      <c r="V12" s="308"/>
      <c r="W12" s="147"/>
      <c r="X12" s="147"/>
      <c r="Y12" s="148"/>
      <c r="Z12" s="136"/>
    </row>
    <row r="13" spans="1:32" s="122" customFormat="1" ht="16.2" customHeight="1" x14ac:dyDescent="0.3">
      <c r="A13" s="385"/>
      <c r="B13" s="308"/>
      <c r="C13" s="147"/>
      <c r="D13" s="147"/>
      <c r="E13" s="148"/>
      <c r="F13" s="136"/>
      <c r="G13" s="386"/>
      <c r="H13" s="147"/>
      <c r="I13" s="147"/>
      <c r="J13" s="148"/>
      <c r="K13" s="136"/>
      <c r="L13" s="383"/>
      <c r="M13" s="89"/>
      <c r="N13" s="89"/>
      <c r="O13" s="86"/>
      <c r="P13" s="167">
        <f t="shared" si="2"/>
        <v>0</v>
      </c>
      <c r="Q13" s="308"/>
      <c r="R13" s="147"/>
      <c r="S13" s="147"/>
      <c r="T13" s="148"/>
      <c r="U13" s="136"/>
      <c r="V13" s="308"/>
      <c r="W13" s="147"/>
      <c r="X13" s="147"/>
      <c r="Y13" s="148"/>
      <c r="Z13" s="136"/>
    </row>
    <row r="14" spans="1:32" s="122" customFormat="1" ht="17.399999999999999" customHeight="1" x14ac:dyDescent="0.3">
      <c r="A14" s="384" t="s">
        <v>68</v>
      </c>
      <c r="B14" s="373" t="s">
        <v>263</v>
      </c>
      <c r="C14" s="140" t="s">
        <v>112</v>
      </c>
      <c r="D14" s="140">
        <v>75</v>
      </c>
      <c r="E14" s="141"/>
      <c r="F14" s="150">
        <f>D14*$H$2/1000</f>
        <v>3.375</v>
      </c>
      <c r="G14" s="333" t="s">
        <v>233</v>
      </c>
      <c r="H14" s="84"/>
      <c r="I14" s="87"/>
      <c r="J14" s="26"/>
      <c r="K14" s="82"/>
      <c r="L14" s="386" t="s">
        <v>360</v>
      </c>
      <c r="M14" s="168" t="s">
        <v>361</v>
      </c>
      <c r="N14" s="117">
        <v>80</v>
      </c>
      <c r="O14" s="130">
        <f>N14*0.65/40</f>
        <v>1.3</v>
      </c>
      <c r="P14" s="167">
        <f t="shared" si="2"/>
        <v>3.6</v>
      </c>
      <c r="Q14" s="373" t="s">
        <v>236</v>
      </c>
      <c r="R14" s="142" t="s">
        <v>44</v>
      </c>
      <c r="S14" s="142">
        <v>45</v>
      </c>
      <c r="T14" s="142">
        <f>S14/55</f>
        <v>0.81818181818181823</v>
      </c>
      <c r="U14" s="136">
        <f t="shared" ref="U14:U15" si="5">S14*$H$2/1000</f>
        <v>2.0249999999999999</v>
      </c>
      <c r="V14" s="373" t="s">
        <v>265</v>
      </c>
      <c r="W14" s="140"/>
      <c r="X14" s="140"/>
      <c r="Y14" s="141"/>
      <c r="Z14" s="136"/>
    </row>
    <row r="15" spans="1:32" s="122" customFormat="1" ht="16.2" customHeight="1" x14ac:dyDescent="0.25">
      <c r="A15" s="385"/>
      <c r="B15" s="308"/>
      <c r="C15" s="140" t="s">
        <v>69</v>
      </c>
      <c r="D15" s="140">
        <v>0.6</v>
      </c>
      <c r="E15" s="141"/>
      <c r="F15" s="150">
        <f t="shared" ref="F15:F17" si="6">D15*$H$2/1000</f>
        <v>2.7E-2</v>
      </c>
      <c r="G15" s="334"/>
      <c r="H15" s="117" t="s">
        <v>85</v>
      </c>
      <c r="I15" s="117">
        <v>75</v>
      </c>
      <c r="J15" s="57"/>
      <c r="K15" s="82">
        <f t="shared" ref="K15:K18" si="7">I15*$H$2/1000</f>
        <v>3.375</v>
      </c>
      <c r="L15" s="386"/>
      <c r="M15" s="151" t="s">
        <v>209</v>
      </c>
      <c r="N15" s="151">
        <v>0.6</v>
      </c>
      <c r="O15" s="152"/>
      <c r="P15" s="167">
        <f t="shared" si="2"/>
        <v>2.7E-2</v>
      </c>
      <c r="Q15" s="308"/>
      <c r="R15" s="140" t="s">
        <v>67</v>
      </c>
      <c r="S15" s="140">
        <v>35</v>
      </c>
      <c r="T15" s="141"/>
      <c r="U15" s="136">
        <f t="shared" si="5"/>
        <v>1.575</v>
      </c>
      <c r="V15" s="308"/>
      <c r="W15" s="140" t="s">
        <v>67</v>
      </c>
      <c r="X15" s="140">
        <v>25</v>
      </c>
      <c r="Y15" s="141"/>
      <c r="Z15" s="136">
        <f t="shared" ref="Z15:Z17" si="8">X15*$H$2/1000</f>
        <v>1.125</v>
      </c>
    </row>
    <row r="16" spans="1:32" s="122" customFormat="1" ht="16.2" customHeight="1" x14ac:dyDescent="0.25">
      <c r="A16" s="385"/>
      <c r="B16" s="308"/>
      <c r="C16" s="140"/>
      <c r="D16" s="140"/>
      <c r="E16" s="141">
        <f>D16/35</f>
        <v>0</v>
      </c>
      <c r="F16" s="150">
        <f t="shared" si="6"/>
        <v>0</v>
      </c>
      <c r="G16" s="334"/>
      <c r="H16" s="131" t="s">
        <v>67</v>
      </c>
      <c r="I16" s="122">
        <v>10</v>
      </c>
      <c r="J16" s="57"/>
      <c r="K16" s="82">
        <f t="shared" si="7"/>
        <v>0.45</v>
      </c>
      <c r="L16" s="386"/>
      <c r="M16" s="151"/>
      <c r="N16" s="151"/>
      <c r="O16" s="152"/>
      <c r="P16" s="167">
        <f t="shared" si="2"/>
        <v>0</v>
      </c>
      <c r="Q16" s="308"/>
      <c r="R16" s="140"/>
      <c r="S16" s="140"/>
      <c r="T16" s="141"/>
      <c r="U16" s="136"/>
      <c r="V16" s="308"/>
      <c r="W16" s="140" t="s">
        <v>83</v>
      </c>
      <c r="X16" s="140">
        <v>25</v>
      </c>
      <c r="Y16" s="141"/>
      <c r="Z16" s="136">
        <f t="shared" si="8"/>
        <v>1.125</v>
      </c>
    </row>
    <row r="17" spans="1:26" s="122" customFormat="1" ht="16.2" customHeight="1" x14ac:dyDescent="0.3">
      <c r="A17" s="385"/>
      <c r="B17" s="308"/>
      <c r="C17" s="140" t="s">
        <v>67</v>
      </c>
      <c r="D17" s="140">
        <v>5</v>
      </c>
      <c r="E17" s="141"/>
      <c r="F17" s="150">
        <f t="shared" si="6"/>
        <v>0.22500000000000001</v>
      </c>
      <c r="G17" s="334"/>
      <c r="H17" s="131" t="s">
        <v>79</v>
      </c>
      <c r="I17" s="131">
        <v>5</v>
      </c>
      <c r="J17" s="57"/>
      <c r="K17" s="82">
        <f t="shared" si="7"/>
        <v>0.22500000000000001</v>
      </c>
      <c r="L17" s="386"/>
      <c r="M17" s="144"/>
      <c r="N17" s="144"/>
      <c r="O17" s="145"/>
      <c r="P17" s="167">
        <f t="shared" si="2"/>
        <v>0</v>
      </c>
      <c r="Q17" s="308"/>
      <c r="R17" s="140"/>
      <c r="S17" s="140"/>
      <c r="T17" s="141"/>
      <c r="U17" s="136"/>
      <c r="V17" s="308"/>
      <c r="W17" s="140" t="s">
        <v>79</v>
      </c>
      <c r="X17" s="140">
        <v>25</v>
      </c>
      <c r="Y17" s="141"/>
      <c r="Z17" s="136">
        <f t="shared" si="8"/>
        <v>1.125</v>
      </c>
    </row>
    <row r="18" spans="1:26" s="122" customFormat="1" ht="16.2" customHeight="1" x14ac:dyDescent="0.3">
      <c r="A18" s="385"/>
      <c r="B18" s="308"/>
      <c r="C18" s="140"/>
      <c r="D18" s="140"/>
      <c r="E18" s="141"/>
      <c r="F18" s="150"/>
      <c r="G18" s="334"/>
      <c r="H18" s="131" t="s">
        <v>274</v>
      </c>
      <c r="I18" s="131">
        <v>30</v>
      </c>
      <c r="J18" s="57">
        <f>I18/35</f>
        <v>0.8571428571428571</v>
      </c>
      <c r="K18" s="82">
        <f t="shared" si="7"/>
        <v>1.35</v>
      </c>
      <c r="L18" s="386"/>
      <c r="M18" s="144"/>
      <c r="N18" s="144"/>
      <c r="O18" s="145"/>
      <c r="P18" s="167">
        <f t="shared" si="2"/>
        <v>0</v>
      </c>
      <c r="Q18" s="308"/>
      <c r="R18" s="140"/>
      <c r="S18" s="140"/>
      <c r="T18" s="141"/>
      <c r="U18" s="136"/>
      <c r="V18" s="308"/>
      <c r="W18" s="140"/>
      <c r="X18" s="140"/>
      <c r="Y18" s="141"/>
      <c r="Z18" s="136"/>
    </row>
    <row r="19" spans="1:26" s="122" customFormat="1" ht="16.2" customHeight="1" x14ac:dyDescent="0.3">
      <c r="A19" s="385"/>
      <c r="B19" s="308"/>
      <c r="C19" s="142"/>
      <c r="D19" s="142"/>
      <c r="E19" s="142"/>
      <c r="F19" s="150"/>
      <c r="G19" s="335"/>
      <c r="H19" s="131"/>
      <c r="I19" s="131"/>
      <c r="J19" s="57"/>
      <c r="K19" s="82"/>
      <c r="L19" s="386"/>
      <c r="M19" s="144"/>
      <c r="N19" s="144"/>
      <c r="O19" s="145"/>
      <c r="P19" s="167">
        <f t="shared" si="2"/>
        <v>0</v>
      </c>
      <c r="Q19" s="308"/>
      <c r="R19" s="142"/>
      <c r="S19" s="142"/>
      <c r="T19" s="142"/>
      <c r="U19" s="136"/>
      <c r="V19" s="308"/>
      <c r="W19" s="142"/>
      <c r="X19" s="142"/>
      <c r="Y19" s="142"/>
      <c r="Z19" s="136"/>
    </row>
    <row r="20" spans="1:26" s="122" customFormat="1" ht="16.2" customHeight="1" x14ac:dyDescent="0.3">
      <c r="A20" s="388" t="s">
        <v>75</v>
      </c>
      <c r="B20" s="413" t="s">
        <v>344</v>
      </c>
      <c r="C20" s="92" t="s">
        <v>214</v>
      </c>
      <c r="D20" s="131">
        <v>30</v>
      </c>
      <c r="E20" s="83"/>
      <c r="F20" s="243">
        <f t="shared" ref="F20:F21" si="9">D20*$H$2/1000</f>
        <v>1.35</v>
      </c>
      <c r="G20" s="314" t="s">
        <v>228</v>
      </c>
      <c r="H20" s="92"/>
      <c r="I20" s="131"/>
      <c r="J20" s="83"/>
      <c r="K20" s="243"/>
      <c r="L20" s="314"/>
      <c r="M20" s="92"/>
      <c r="N20" s="131"/>
      <c r="O20" s="83"/>
      <c r="P20" s="136"/>
      <c r="Q20" s="413" t="s">
        <v>309</v>
      </c>
      <c r="R20" s="92" t="s">
        <v>294</v>
      </c>
      <c r="S20" s="131">
        <v>80</v>
      </c>
      <c r="T20" s="83"/>
      <c r="U20" s="136">
        <f t="shared" ref="U20" si="10">S20*$H$2/1000</f>
        <v>3.6</v>
      </c>
      <c r="V20" s="314" t="s">
        <v>304</v>
      </c>
      <c r="W20" s="92" t="s">
        <v>179</v>
      </c>
      <c r="X20" s="131">
        <v>30</v>
      </c>
      <c r="Y20" s="83"/>
      <c r="Z20" s="82">
        <f t="shared" ref="Z20:Z23" si="11">X20*$H$2/1000</f>
        <v>1.35</v>
      </c>
    </row>
    <row r="21" spans="1:26" s="122" customFormat="1" ht="13.95" customHeight="1" x14ac:dyDescent="0.3">
      <c r="A21" s="388"/>
      <c r="B21" s="414"/>
      <c r="C21" s="131" t="s">
        <v>44</v>
      </c>
      <c r="D21" s="131">
        <v>55</v>
      </c>
      <c r="E21" s="83">
        <f>D21/55</f>
        <v>1</v>
      </c>
      <c r="F21" s="243">
        <f t="shared" si="9"/>
        <v>2.4750000000000001</v>
      </c>
      <c r="G21" s="315"/>
      <c r="H21" s="131" t="s">
        <v>44</v>
      </c>
      <c r="I21" s="131">
        <v>55</v>
      </c>
      <c r="J21" s="83">
        <f>I21/55</f>
        <v>1</v>
      </c>
      <c r="K21" s="243">
        <f t="shared" ref="K21" si="12">I21*$H$2/1000</f>
        <v>2.4750000000000001</v>
      </c>
      <c r="L21" s="315"/>
      <c r="M21" s="131"/>
      <c r="N21" s="131"/>
      <c r="O21" s="83"/>
      <c r="P21" s="136"/>
      <c r="Q21" s="414"/>
      <c r="R21" s="131"/>
      <c r="S21" s="131"/>
      <c r="T21" s="83"/>
      <c r="U21" s="243"/>
      <c r="V21" s="315"/>
      <c r="W21" s="131" t="s">
        <v>44</v>
      </c>
      <c r="X21" s="131">
        <v>55</v>
      </c>
      <c r="Y21" s="83"/>
      <c r="Z21" s="82">
        <f t="shared" si="11"/>
        <v>2.4750000000000001</v>
      </c>
    </row>
    <row r="22" spans="1:26" s="122" customFormat="1" ht="13.95" customHeight="1" x14ac:dyDescent="0.3">
      <c r="A22" s="388"/>
      <c r="B22" s="414"/>
      <c r="C22" s="131"/>
      <c r="D22" s="131"/>
      <c r="E22" s="83"/>
      <c r="F22" s="82"/>
      <c r="G22" s="315"/>
      <c r="H22" s="131"/>
      <c r="I22" s="131"/>
      <c r="J22" s="83"/>
      <c r="K22" s="82"/>
      <c r="L22" s="315"/>
      <c r="M22" s="131"/>
      <c r="N22" s="131"/>
      <c r="O22" s="83"/>
      <c r="P22" s="136"/>
      <c r="Q22" s="414"/>
      <c r="R22" s="131"/>
      <c r="S22" s="131"/>
      <c r="T22" s="83"/>
      <c r="U22" s="82"/>
      <c r="V22" s="315"/>
      <c r="W22" s="131"/>
      <c r="X22" s="131"/>
      <c r="Y22" s="83"/>
      <c r="Z22" s="82">
        <f t="shared" si="11"/>
        <v>0</v>
      </c>
    </row>
    <row r="23" spans="1:26" s="122" customFormat="1" ht="13.95" customHeight="1" x14ac:dyDescent="0.3">
      <c r="A23" s="388"/>
      <c r="B23" s="415"/>
      <c r="C23" s="131"/>
      <c r="D23" s="131"/>
      <c r="E23" s="83"/>
      <c r="F23" s="82"/>
      <c r="G23" s="316"/>
      <c r="H23" s="131"/>
      <c r="I23" s="131"/>
      <c r="J23" s="83"/>
      <c r="K23" s="82"/>
      <c r="L23" s="316"/>
      <c r="M23" s="131"/>
      <c r="N23" s="131"/>
      <c r="O23" s="83"/>
      <c r="P23" s="136"/>
      <c r="Q23" s="415"/>
      <c r="R23" s="131"/>
      <c r="S23" s="131"/>
      <c r="T23" s="83"/>
      <c r="U23" s="82"/>
      <c r="V23" s="316"/>
      <c r="W23" s="131"/>
      <c r="X23" s="131"/>
      <c r="Y23" s="83"/>
      <c r="Z23" s="82">
        <f t="shared" si="11"/>
        <v>0</v>
      </c>
    </row>
    <row r="24" spans="1:26" s="122" customFormat="1" ht="16.2" customHeight="1" x14ac:dyDescent="0.3">
      <c r="A24" s="388" t="s">
        <v>75</v>
      </c>
      <c r="B24" s="389" t="s">
        <v>61</v>
      </c>
      <c r="C24" s="92" t="s">
        <v>61</v>
      </c>
      <c r="D24" s="131">
        <v>75</v>
      </c>
      <c r="E24" s="83"/>
      <c r="F24" s="78">
        <f>D24*$H$2/1000</f>
        <v>3.375</v>
      </c>
      <c r="G24" s="386" t="s">
        <v>61</v>
      </c>
      <c r="H24" s="154" t="s">
        <v>61</v>
      </c>
      <c r="I24" s="140">
        <v>75</v>
      </c>
      <c r="J24" s="141"/>
      <c r="K24" s="150">
        <f>I24*$H$2/1000</f>
        <v>3.375</v>
      </c>
      <c r="L24" s="386"/>
      <c r="M24" s="154"/>
      <c r="N24" s="140"/>
      <c r="O24" s="141"/>
      <c r="P24" s="150"/>
      <c r="Q24" s="389" t="s">
        <v>61</v>
      </c>
      <c r="R24" s="92" t="s">
        <v>61</v>
      </c>
      <c r="S24" s="131">
        <v>75</v>
      </c>
      <c r="T24" s="83"/>
      <c r="U24" s="78">
        <f t="shared" ref="U24:U30" si="13">S24*$H$2/1000</f>
        <v>3.375</v>
      </c>
      <c r="V24" s="314" t="s">
        <v>188</v>
      </c>
      <c r="W24" s="92" t="s">
        <v>197</v>
      </c>
      <c r="X24" s="131">
        <v>75</v>
      </c>
      <c r="Y24" s="83"/>
      <c r="Z24" s="136">
        <f t="shared" ref="Z24:Z25" si="14">X24*$H$2/1000</f>
        <v>3.375</v>
      </c>
    </row>
    <row r="25" spans="1:26" s="122" customFormat="1" ht="13.95" customHeight="1" x14ac:dyDescent="0.3">
      <c r="A25" s="388"/>
      <c r="B25" s="389"/>
      <c r="C25" s="131"/>
      <c r="D25" s="131"/>
      <c r="E25" s="83"/>
      <c r="F25" s="78"/>
      <c r="G25" s="386"/>
      <c r="H25" s="140"/>
      <c r="I25" s="140"/>
      <c r="J25" s="141"/>
      <c r="K25" s="150"/>
      <c r="L25" s="386"/>
      <c r="M25" s="140"/>
      <c r="N25" s="140"/>
      <c r="O25" s="141"/>
      <c r="P25" s="150"/>
      <c r="Q25" s="389"/>
      <c r="R25" s="131"/>
      <c r="S25" s="131"/>
      <c r="T25" s="83"/>
      <c r="U25" s="78">
        <f t="shared" si="13"/>
        <v>0</v>
      </c>
      <c r="V25" s="315"/>
      <c r="W25" s="131"/>
      <c r="X25" s="131"/>
      <c r="Y25" s="83"/>
      <c r="Z25" s="136">
        <f t="shared" si="14"/>
        <v>0</v>
      </c>
    </row>
    <row r="26" spans="1:26" s="122" customFormat="1" ht="13.95" customHeight="1" x14ac:dyDescent="0.3">
      <c r="A26" s="388"/>
      <c r="B26" s="389"/>
      <c r="C26" s="131"/>
      <c r="D26" s="131"/>
      <c r="E26" s="83"/>
      <c r="F26" s="78"/>
      <c r="G26" s="386"/>
      <c r="H26" s="140"/>
      <c r="I26" s="140"/>
      <c r="J26" s="141"/>
      <c r="K26" s="150"/>
      <c r="L26" s="386"/>
      <c r="M26" s="140"/>
      <c r="N26" s="140"/>
      <c r="O26" s="141"/>
      <c r="P26" s="150"/>
      <c r="Q26" s="389"/>
      <c r="R26" s="131"/>
      <c r="S26" s="131"/>
      <c r="T26" s="83"/>
      <c r="U26" s="78">
        <f t="shared" si="13"/>
        <v>0</v>
      </c>
      <c r="V26" s="315"/>
      <c r="W26" s="131"/>
      <c r="X26" s="131"/>
      <c r="Y26" s="83"/>
      <c r="Z26" s="136">
        <f t="shared" ref="Z26:Z27" si="15">X26*382/1000</f>
        <v>0</v>
      </c>
    </row>
    <row r="27" spans="1:26" s="122" customFormat="1" ht="13.95" customHeight="1" x14ac:dyDescent="0.3">
      <c r="A27" s="388"/>
      <c r="B27" s="389"/>
      <c r="C27" s="131"/>
      <c r="D27" s="131"/>
      <c r="E27" s="83"/>
      <c r="F27" s="78"/>
      <c r="G27" s="386"/>
      <c r="H27" s="140"/>
      <c r="I27" s="140"/>
      <c r="J27" s="141"/>
      <c r="K27" s="150"/>
      <c r="L27" s="386"/>
      <c r="M27" s="140"/>
      <c r="N27" s="140"/>
      <c r="O27" s="141"/>
      <c r="P27" s="150"/>
      <c r="Q27" s="389"/>
      <c r="R27" s="131"/>
      <c r="S27" s="131"/>
      <c r="T27" s="83"/>
      <c r="U27" s="78">
        <f t="shared" si="13"/>
        <v>0</v>
      </c>
      <c r="V27" s="316"/>
      <c r="W27" s="131"/>
      <c r="X27" s="131"/>
      <c r="Y27" s="83"/>
      <c r="Z27" s="136">
        <f t="shared" si="15"/>
        <v>0</v>
      </c>
    </row>
    <row r="28" spans="1:26" s="122" customFormat="1" ht="15" customHeight="1" x14ac:dyDescent="0.3">
      <c r="A28" s="385" t="s">
        <v>58</v>
      </c>
      <c r="B28" s="308" t="s">
        <v>268</v>
      </c>
      <c r="C28" s="144" t="s">
        <v>64</v>
      </c>
      <c r="D28" s="147">
        <v>35</v>
      </c>
      <c r="E28" s="148"/>
      <c r="F28" s="150">
        <f t="shared" ref="F28:F29" si="16">D28*$H$2/1000</f>
        <v>1.575</v>
      </c>
      <c r="G28" s="386" t="s">
        <v>122</v>
      </c>
      <c r="H28" s="147" t="s">
        <v>44</v>
      </c>
      <c r="I28" s="147">
        <v>10</v>
      </c>
      <c r="J28" s="148"/>
      <c r="K28" s="150">
        <f t="shared" ref="K28:K29" si="17">I28*$H$2/1000</f>
        <v>0.45</v>
      </c>
      <c r="L28" s="308" t="s">
        <v>156</v>
      </c>
      <c r="M28" s="144" t="s">
        <v>182</v>
      </c>
      <c r="N28" s="147">
        <v>45</v>
      </c>
      <c r="O28" s="148"/>
      <c r="P28" s="167">
        <f t="shared" ref="P28:P29" si="18">N28*$H$2/1000</f>
        <v>2.0249999999999999</v>
      </c>
      <c r="Q28" s="314" t="s">
        <v>298</v>
      </c>
      <c r="R28" s="87" t="s">
        <v>247</v>
      </c>
      <c r="S28" s="87">
        <v>10</v>
      </c>
      <c r="T28" s="88"/>
      <c r="U28" s="82">
        <f t="shared" si="13"/>
        <v>0.45</v>
      </c>
      <c r="V28" s="308" t="s">
        <v>310</v>
      </c>
      <c r="W28" s="144" t="s">
        <v>108</v>
      </c>
      <c r="X28" s="147">
        <v>40</v>
      </c>
      <c r="Y28" s="148"/>
      <c r="Z28" s="150">
        <f t="shared" ref="Z28" si="19">X28*$H$2/1000</f>
        <v>1.8</v>
      </c>
    </row>
    <row r="29" spans="1:26" s="122" customFormat="1" ht="16.2" customHeight="1" x14ac:dyDescent="0.3">
      <c r="A29" s="385"/>
      <c r="B29" s="308"/>
      <c r="C29" s="144"/>
      <c r="D29" s="147"/>
      <c r="E29" s="148"/>
      <c r="F29" s="150">
        <f t="shared" si="16"/>
        <v>0</v>
      </c>
      <c r="G29" s="386"/>
      <c r="H29" s="147"/>
      <c r="I29" s="147"/>
      <c r="J29" s="148"/>
      <c r="K29" s="150">
        <f t="shared" si="17"/>
        <v>0</v>
      </c>
      <c r="L29" s="308"/>
      <c r="M29" s="149" t="s">
        <v>183</v>
      </c>
      <c r="N29" s="140">
        <v>5</v>
      </c>
      <c r="O29" s="149"/>
      <c r="P29" s="167">
        <f t="shared" si="18"/>
        <v>0.22500000000000001</v>
      </c>
      <c r="Q29" s="315"/>
      <c r="R29" s="87" t="s">
        <v>159</v>
      </c>
      <c r="S29" s="87">
        <v>15</v>
      </c>
      <c r="T29" s="88"/>
      <c r="U29" s="82">
        <f t="shared" si="13"/>
        <v>0.67500000000000004</v>
      </c>
      <c r="V29" s="308"/>
      <c r="W29" s="144"/>
      <c r="X29" s="147"/>
      <c r="Y29" s="148"/>
      <c r="Z29" s="150"/>
    </row>
    <row r="30" spans="1:26" s="122" customFormat="1" ht="16.2" customHeight="1" x14ac:dyDescent="0.3">
      <c r="A30" s="385"/>
      <c r="B30" s="308"/>
      <c r="C30" s="147"/>
      <c r="D30" s="147"/>
      <c r="E30" s="148"/>
      <c r="F30" s="150"/>
      <c r="G30" s="386"/>
      <c r="H30" s="147"/>
      <c r="I30" s="147"/>
      <c r="J30" s="147"/>
      <c r="K30" s="150"/>
      <c r="L30" s="308"/>
      <c r="M30" s="147"/>
      <c r="N30" s="147"/>
      <c r="O30" s="148"/>
      <c r="P30" s="167"/>
      <c r="Q30" s="315"/>
      <c r="R30" s="87" t="s">
        <v>240</v>
      </c>
      <c r="S30" s="87">
        <v>5</v>
      </c>
      <c r="T30" s="88"/>
      <c r="U30" s="82">
        <f t="shared" si="13"/>
        <v>0.22500000000000001</v>
      </c>
      <c r="V30" s="308"/>
      <c r="W30" s="147"/>
      <c r="X30" s="147"/>
      <c r="Y30" s="148"/>
      <c r="Z30" s="150"/>
    </row>
    <row r="31" spans="1:26" s="122" customFormat="1" ht="16.2" customHeight="1" x14ac:dyDescent="0.3">
      <c r="A31" s="385"/>
      <c r="B31" s="308"/>
      <c r="C31" s="147"/>
      <c r="D31" s="147"/>
      <c r="E31" s="148"/>
      <c r="F31" s="150"/>
      <c r="G31" s="386"/>
      <c r="H31" s="147"/>
      <c r="I31" s="147"/>
      <c r="J31" s="147"/>
      <c r="K31" s="150"/>
      <c r="L31" s="308"/>
      <c r="M31" s="147"/>
      <c r="N31" s="147"/>
      <c r="O31" s="148"/>
      <c r="P31" s="136"/>
      <c r="Q31" s="315"/>
      <c r="R31" s="87"/>
      <c r="S31" s="76"/>
      <c r="T31" s="216"/>
      <c r="U31" s="78"/>
      <c r="V31" s="308"/>
      <c r="W31" s="147"/>
      <c r="X31" s="147"/>
      <c r="Y31" s="148"/>
      <c r="Z31" s="150"/>
    </row>
    <row r="32" spans="1:26" s="122" customFormat="1" ht="16.2" customHeight="1" x14ac:dyDescent="0.3">
      <c r="A32" s="385"/>
      <c r="B32" s="308"/>
      <c r="C32" s="147"/>
      <c r="D32" s="147"/>
      <c r="E32" s="148"/>
      <c r="F32" s="178"/>
      <c r="G32" s="386"/>
      <c r="H32" s="147"/>
      <c r="I32" s="147"/>
      <c r="J32" s="148"/>
      <c r="K32" s="150"/>
      <c r="L32" s="308"/>
      <c r="M32" s="147"/>
      <c r="N32" s="147"/>
      <c r="O32" s="148"/>
      <c r="P32" s="136"/>
      <c r="Q32" s="316"/>
      <c r="R32" s="87"/>
      <c r="S32" s="76"/>
      <c r="T32" s="216"/>
      <c r="U32" s="93"/>
      <c r="V32" s="308"/>
      <c r="W32" s="147"/>
      <c r="X32" s="147"/>
      <c r="Y32" s="148"/>
      <c r="Z32" s="178"/>
    </row>
    <row r="33" spans="1:26" s="122" customFormat="1" ht="16.2" customHeight="1" x14ac:dyDescent="0.25">
      <c r="A33" s="346" t="s">
        <v>4</v>
      </c>
      <c r="B33" s="347"/>
      <c r="C33" s="21"/>
      <c r="D33" s="118"/>
      <c r="E33" s="58"/>
      <c r="F33" s="11"/>
      <c r="G33" s="124" t="s">
        <v>4</v>
      </c>
      <c r="H33" s="21"/>
      <c r="I33" s="21"/>
      <c r="J33" s="26"/>
      <c r="K33" s="11"/>
      <c r="L33" s="119" t="s">
        <v>4</v>
      </c>
      <c r="M33" s="21">
        <v>1</v>
      </c>
      <c r="N33" s="21"/>
      <c r="O33" s="26"/>
      <c r="P33" s="11"/>
      <c r="Q33" s="124" t="s">
        <v>4</v>
      </c>
      <c r="R33" s="21"/>
      <c r="S33" s="21"/>
      <c r="T33" s="26"/>
      <c r="U33" s="11"/>
      <c r="V33" s="119" t="s">
        <v>4</v>
      </c>
      <c r="W33" s="21"/>
      <c r="X33" s="21"/>
      <c r="Y33" s="26"/>
      <c r="Z33" s="47"/>
    </row>
    <row r="34" spans="1:26" s="122" customFormat="1" ht="16.95" customHeight="1" thickBot="1" x14ac:dyDescent="0.3">
      <c r="A34" s="348" t="s">
        <v>1</v>
      </c>
      <c r="B34" s="349"/>
      <c r="C34" s="120"/>
      <c r="D34" s="22"/>
      <c r="E34" s="59"/>
      <c r="F34" s="12"/>
      <c r="G34" s="60" t="s">
        <v>1</v>
      </c>
      <c r="H34" s="120"/>
      <c r="I34" s="22"/>
      <c r="J34" s="27"/>
      <c r="K34" s="12"/>
      <c r="L34" s="73" t="s">
        <v>5</v>
      </c>
      <c r="M34" s="120"/>
      <c r="N34" s="22"/>
      <c r="O34" s="27"/>
      <c r="P34" s="12"/>
      <c r="Q34" s="60" t="s">
        <v>1</v>
      </c>
      <c r="R34" s="120" t="s">
        <v>245</v>
      </c>
      <c r="S34" s="22"/>
      <c r="T34" s="27"/>
      <c r="U34" s="12"/>
      <c r="V34" s="73" t="s">
        <v>5</v>
      </c>
      <c r="W34" s="120"/>
      <c r="X34" s="22"/>
      <c r="Y34" s="27"/>
      <c r="Z34" s="48"/>
    </row>
    <row r="35" spans="1:26" s="122" customFormat="1" x14ac:dyDescent="0.3">
      <c r="A35" s="350" t="s">
        <v>6</v>
      </c>
      <c r="B35" s="331" t="s">
        <v>7</v>
      </c>
      <c r="C35" s="332"/>
      <c r="D35" s="13"/>
      <c r="E35" s="13"/>
      <c r="F35" s="13"/>
      <c r="G35" s="331" t="s">
        <v>7</v>
      </c>
      <c r="H35" s="332"/>
      <c r="I35" s="13"/>
      <c r="J35" s="13"/>
      <c r="K35" s="13"/>
      <c r="L35" s="331" t="s">
        <v>7</v>
      </c>
      <c r="M35" s="332"/>
      <c r="N35" s="13"/>
      <c r="O35" s="13"/>
      <c r="P35" s="13"/>
      <c r="Q35" s="331" t="s">
        <v>7</v>
      </c>
      <c r="R35" s="332"/>
      <c r="S35" s="13"/>
      <c r="T35" s="28"/>
      <c r="U35" s="14"/>
      <c r="V35" s="331" t="s">
        <v>7</v>
      </c>
      <c r="W35" s="332"/>
      <c r="X35" s="13"/>
      <c r="Y35" s="28"/>
      <c r="Z35" s="14"/>
    </row>
    <row r="36" spans="1:26" s="122" customFormat="1" ht="13.95" customHeight="1" x14ac:dyDescent="0.3">
      <c r="A36" s="351"/>
      <c r="B36" s="347" t="s">
        <v>24</v>
      </c>
      <c r="C36" s="347"/>
      <c r="D36" s="206">
        <v>5.5</v>
      </c>
      <c r="E36" s="7"/>
      <c r="F36" s="117"/>
      <c r="G36" s="347" t="s">
        <v>24</v>
      </c>
      <c r="H36" s="347"/>
      <c r="I36" s="7">
        <v>5.5</v>
      </c>
      <c r="J36" s="7"/>
      <c r="K36" s="117"/>
      <c r="L36" s="347" t="s">
        <v>24</v>
      </c>
      <c r="M36" s="347"/>
      <c r="N36" s="7">
        <v>5.5</v>
      </c>
      <c r="O36" s="7"/>
      <c r="P36" s="117"/>
      <c r="Q36" s="347" t="s">
        <v>24</v>
      </c>
      <c r="R36" s="347"/>
      <c r="S36" s="7">
        <v>5.5</v>
      </c>
      <c r="T36" s="29"/>
      <c r="U36" s="11"/>
      <c r="V36" s="347" t="s">
        <v>24</v>
      </c>
      <c r="W36" s="347"/>
      <c r="X36" s="206">
        <v>5.5</v>
      </c>
      <c r="Y36" s="29"/>
      <c r="Z36" s="11"/>
    </row>
    <row r="37" spans="1:26" s="122" customFormat="1" ht="13.8" x14ac:dyDescent="0.25">
      <c r="A37" s="351"/>
      <c r="B37" s="337" t="s">
        <v>25</v>
      </c>
      <c r="C37" s="337"/>
      <c r="D37" s="19">
        <f>SUM(E7:E25)</f>
        <v>2.8571428571428572</v>
      </c>
      <c r="E37" s="23"/>
      <c r="F37" s="117"/>
      <c r="G37" s="337" t="s">
        <v>25</v>
      </c>
      <c r="H37" s="337"/>
      <c r="I37" s="19">
        <f>SUM(J7:J25)</f>
        <v>3.6071428571428572</v>
      </c>
      <c r="J37" s="23"/>
      <c r="K37" s="117"/>
      <c r="L37" s="337" t="s">
        <v>25</v>
      </c>
      <c r="M37" s="337"/>
      <c r="N37" s="19">
        <f>SUM(O6:O25)</f>
        <v>1.6933333333333334</v>
      </c>
      <c r="O37" s="23"/>
      <c r="P37" s="117"/>
      <c r="Q37" s="337" t="s">
        <v>25</v>
      </c>
      <c r="R37" s="337"/>
      <c r="S37" s="19">
        <f>SUM(T7:T24)</f>
        <v>2.4848484848484849</v>
      </c>
      <c r="T37" s="52"/>
      <c r="U37" s="47"/>
      <c r="V37" s="337" t="s">
        <v>25</v>
      </c>
      <c r="W37" s="337"/>
      <c r="X37" s="19">
        <f>SUM(Y7:Y24)</f>
        <v>2.6666666666666665</v>
      </c>
      <c r="Y37" s="52"/>
      <c r="Z37" s="47"/>
    </row>
    <row r="38" spans="1:26" s="122" customFormat="1" ht="13.8" x14ac:dyDescent="0.25">
      <c r="A38" s="351"/>
      <c r="B38" s="337" t="s">
        <v>29</v>
      </c>
      <c r="C38" s="337"/>
      <c r="D38" s="23">
        <v>2.35</v>
      </c>
      <c r="E38" s="23"/>
      <c r="F38" s="117"/>
      <c r="G38" s="337" t="s">
        <v>29</v>
      </c>
      <c r="H38" s="337"/>
      <c r="I38" s="23">
        <v>1.55</v>
      </c>
      <c r="J38" s="23"/>
      <c r="K38" s="117"/>
      <c r="L38" s="337" t="s">
        <v>29</v>
      </c>
      <c r="M38" s="337"/>
      <c r="N38" s="23">
        <v>1.6</v>
      </c>
      <c r="O38" s="23"/>
      <c r="P38" s="117"/>
      <c r="Q38" s="337" t="s">
        <v>29</v>
      </c>
      <c r="R38" s="337"/>
      <c r="S38" s="23">
        <v>1.65</v>
      </c>
      <c r="T38" s="52"/>
      <c r="U38" s="47"/>
      <c r="V38" s="337" t="s">
        <v>29</v>
      </c>
      <c r="W38" s="337"/>
      <c r="X38" s="23">
        <v>1.5</v>
      </c>
      <c r="Y38" s="52"/>
      <c r="Z38" s="47"/>
    </row>
    <row r="39" spans="1:26" s="122" customFormat="1" ht="13.8" x14ac:dyDescent="0.25">
      <c r="A39" s="352"/>
      <c r="B39" s="337" t="s">
        <v>26</v>
      </c>
      <c r="C39" s="337"/>
      <c r="D39" s="24"/>
      <c r="E39" s="24"/>
      <c r="F39" s="72"/>
      <c r="G39" s="337" t="s">
        <v>26</v>
      </c>
      <c r="H39" s="337"/>
      <c r="I39" s="24"/>
      <c r="J39" s="24"/>
      <c r="K39" s="72"/>
      <c r="L39" s="337" t="s">
        <v>26</v>
      </c>
      <c r="M39" s="337"/>
      <c r="N39" s="24">
        <v>1</v>
      </c>
      <c r="O39" s="24"/>
      <c r="P39" s="72"/>
      <c r="Q39" s="337" t="s">
        <v>26</v>
      </c>
      <c r="R39" s="337"/>
      <c r="S39" s="24"/>
      <c r="T39" s="53"/>
      <c r="U39" s="49"/>
      <c r="V39" s="337" t="s">
        <v>26</v>
      </c>
      <c r="W39" s="337"/>
      <c r="X39" s="24"/>
      <c r="Y39" s="53"/>
      <c r="Z39" s="49"/>
    </row>
    <row r="40" spans="1:26" s="122" customFormat="1" ht="13.8" x14ac:dyDescent="0.25">
      <c r="A40" s="352"/>
      <c r="B40" s="338" t="s">
        <v>11</v>
      </c>
      <c r="C40" s="339"/>
      <c r="D40" s="24"/>
      <c r="E40" s="24"/>
      <c r="F40" s="72"/>
      <c r="G40" s="338" t="s">
        <v>11</v>
      </c>
      <c r="H40" s="339"/>
      <c r="I40" s="24"/>
      <c r="J40" s="24"/>
      <c r="K40" s="72"/>
      <c r="L40" s="338" t="s">
        <v>11</v>
      </c>
      <c r="M40" s="339"/>
      <c r="N40" s="24"/>
      <c r="O40" s="24"/>
      <c r="P40" s="72"/>
      <c r="Q40" s="338" t="s">
        <v>11</v>
      </c>
      <c r="R40" s="339"/>
      <c r="S40" s="24">
        <v>1</v>
      </c>
      <c r="T40" s="53"/>
      <c r="U40" s="49"/>
      <c r="V40" s="338" t="s">
        <v>11</v>
      </c>
      <c r="W40" s="339"/>
      <c r="X40" s="24"/>
      <c r="Y40" s="53"/>
      <c r="Z40" s="49"/>
    </row>
    <row r="41" spans="1:26" s="122" customFormat="1" ht="13.8" x14ac:dyDescent="0.25">
      <c r="A41" s="352"/>
      <c r="B41" s="338" t="s">
        <v>12</v>
      </c>
      <c r="C41" s="339"/>
      <c r="D41" s="24">
        <v>2.5</v>
      </c>
      <c r="E41" s="24"/>
      <c r="F41" s="72"/>
      <c r="G41" s="338" t="s">
        <v>12</v>
      </c>
      <c r="H41" s="339"/>
      <c r="I41" s="24">
        <v>2.5</v>
      </c>
      <c r="J41" s="24"/>
      <c r="K41" s="72"/>
      <c r="L41" s="338" t="s">
        <v>12</v>
      </c>
      <c r="M41" s="339"/>
      <c r="N41" s="24">
        <v>2.5</v>
      </c>
      <c r="O41" s="24"/>
      <c r="P41" s="72"/>
      <c r="Q41" s="338" t="s">
        <v>12</v>
      </c>
      <c r="R41" s="339"/>
      <c r="S41" s="24">
        <v>2.5</v>
      </c>
      <c r="T41" s="53"/>
      <c r="U41" s="49"/>
      <c r="V41" s="338" t="s">
        <v>12</v>
      </c>
      <c r="W41" s="339"/>
      <c r="X41" s="24">
        <v>2.5</v>
      </c>
      <c r="Y41" s="53"/>
      <c r="Z41" s="49"/>
    </row>
    <row r="42" spans="1:26" s="122" customFormat="1" ht="22.8" thickBot="1" x14ac:dyDescent="0.3">
      <c r="A42" s="353"/>
      <c r="B42" s="340" t="s">
        <v>27</v>
      </c>
      <c r="C42" s="340"/>
      <c r="D42" s="32">
        <f>D36*70+D37*75+D38*25+D39*60+D40*120+D41*45</f>
        <v>770.53571428571422</v>
      </c>
      <c r="E42" s="50"/>
      <c r="F42" s="120"/>
      <c r="G42" s="340" t="s">
        <v>27</v>
      </c>
      <c r="H42" s="340"/>
      <c r="I42" s="32">
        <f>I36*70+I37*75+I38*25+I39*60+I40*120+I41*45</f>
        <v>806.78571428571422</v>
      </c>
      <c r="J42" s="32"/>
      <c r="K42" s="120"/>
      <c r="L42" s="340" t="s">
        <v>27</v>
      </c>
      <c r="M42" s="340"/>
      <c r="N42" s="32">
        <f>N36*70+N37*75+N38*25+N39*60+N40*120+N41*45</f>
        <v>724.5</v>
      </c>
      <c r="O42" s="32"/>
      <c r="P42" s="120"/>
      <c r="Q42" s="340" t="s">
        <v>27</v>
      </c>
      <c r="R42" s="340"/>
      <c r="S42" s="32">
        <f>S36*70+S37*75+S38*25+S39*60+S40*120+S41*45</f>
        <v>845.11363636363637</v>
      </c>
      <c r="T42" s="54"/>
      <c r="U42" s="48"/>
      <c r="V42" s="340" t="s">
        <v>27</v>
      </c>
      <c r="W42" s="340"/>
      <c r="X42" s="32">
        <f>X36*70+X37*75+X38*25+X39*60+X40*120+X41*45</f>
        <v>735</v>
      </c>
      <c r="Y42" s="54"/>
      <c r="Z42" s="48"/>
    </row>
    <row r="43" spans="1:26" s="15" customFormat="1" x14ac:dyDescent="0.3">
      <c r="A43" s="43"/>
      <c r="B43" s="15" t="s">
        <v>2</v>
      </c>
      <c r="I43" s="15" t="s">
        <v>10</v>
      </c>
      <c r="S43" s="15" t="s">
        <v>3</v>
      </c>
      <c r="U43" s="43"/>
      <c r="W43" s="43"/>
      <c r="X43" s="43"/>
      <c r="Y43" s="43"/>
      <c r="Z43" s="43"/>
    </row>
    <row r="44" spans="1:26" s="123" customFormat="1" ht="13.8" x14ac:dyDescent="0.3">
      <c r="A44" s="341" t="s">
        <v>34</v>
      </c>
      <c r="B44" s="341"/>
      <c r="C44" s="341"/>
      <c r="D44" s="341"/>
      <c r="E44" s="341"/>
      <c r="F44" s="341"/>
      <c r="G44" s="341"/>
      <c r="H44" s="341"/>
      <c r="I44" s="341"/>
      <c r="J44" s="341"/>
      <c r="K44" s="341"/>
      <c r="L44" s="341"/>
      <c r="M44" s="341"/>
      <c r="N44" s="341"/>
      <c r="O44" s="341"/>
      <c r="P44" s="341"/>
    </row>
    <row r="45" spans="1:26" s="123" customFormat="1" ht="19.8" x14ac:dyDescent="0.3">
      <c r="A45" s="70" t="s">
        <v>9</v>
      </c>
      <c r="C45" s="25"/>
      <c r="D45" s="25"/>
      <c r="E45" s="25"/>
      <c r="F45" s="25"/>
      <c r="H45" s="25"/>
      <c r="I45" s="25"/>
      <c r="J45" s="25"/>
      <c r="K45" s="25"/>
      <c r="M45" s="25"/>
      <c r="N45" s="25"/>
      <c r="O45" s="25"/>
      <c r="P45" s="25"/>
      <c r="Q45" s="71" t="s">
        <v>13</v>
      </c>
      <c r="R45" s="51"/>
      <c r="S45" s="51"/>
      <c r="T45" s="51"/>
      <c r="U45" s="51"/>
      <c r="V45" s="42"/>
      <c r="W45" s="51"/>
      <c r="X45" s="51"/>
      <c r="Y45" s="51"/>
      <c r="Z45" s="25"/>
    </row>
    <row r="46" spans="1:26" s="122" customFormat="1" ht="13.8" x14ac:dyDescent="0.3">
      <c r="A46" s="342" t="s">
        <v>8</v>
      </c>
      <c r="B46" s="342"/>
      <c r="C46" s="342"/>
      <c r="D46" s="342"/>
      <c r="E46" s="342"/>
      <c r="F46" s="342"/>
      <c r="G46" s="342"/>
      <c r="H46" s="342"/>
      <c r="I46" s="342"/>
      <c r="J46" s="342"/>
      <c r="K46" s="342"/>
      <c r="L46" s="342"/>
      <c r="M46" s="342"/>
      <c r="N46" s="342"/>
      <c r="O46" s="342"/>
      <c r="P46" s="342"/>
    </row>
  </sheetData>
  <mergeCells count="88">
    <mergeCell ref="A1:P1"/>
    <mergeCell ref="A2:G2"/>
    <mergeCell ref="S2:W2"/>
    <mergeCell ref="B3:F3"/>
    <mergeCell ref="G3:K3"/>
    <mergeCell ref="L3:P3"/>
    <mergeCell ref="Q3:U3"/>
    <mergeCell ref="V3:Z3"/>
    <mergeCell ref="L14:L19"/>
    <mergeCell ref="Q14:Q19"/>
    <mergeCell ref="V5:V6"/>
    <mergeCell ref="A7:A13"/>
    <mergeCell ref="B7:B13"/>
    <mergeCell ref="G7:G13"/>
    <mergeCell ref="Q7:Q13"/>
    <mergeCell ref="A5:A6"/>
    <mergeCell ref="B5:B6"/>
    <mergeCell ref="G5:G6"/>
    <mergeCell ref="L5:L13"/>
    <mergeCell ref="Q5:Q6"/>
    <mergeCell ref="V7:V13"/>
    <mergeCell ref="V14:V19"/>
    <mergeCell ref="V28:V32"/>
    <mergeCell ref="A24:A27"/>
    <mergeCell ref="B24:B27"/>
    <mergeCell ref="G24:G27"/>
    <mergeCell ref="L24:L27"/>
    <mergeCell ref="Q24:Q27"/>
    <mergeCell ref="V24:V27"/>
    <mergeCell ref="A28:A32"/>
    <mergeCell ref="B28:B32"/>
    <mergeCell ref="G28:G32"/>
    <mergeCell ref="L28:L32"/>
    <mergeCell ref="Q28:Q32"/>
    <mergeCell ref="A14:A19"/>
    <mergeCell ref="B14:B19"/>
    <mergeCell ref="G14:G19"/>
    <mergeCell ref="A33:B33"/>
    <mergeCell ref="A34:B34"/>
    <mergeCell ref="A35:A42"/>
    <mergeCell ref="B35:C35"/>
    <mergeCell ref="G35:H35"/>
    <mergeCell ref="B37:C37"/>
    <mergeCell ref="G37:H37"/>
    <mergeCell ref="B39:C39"/>
    <mergeCell ref="B40:C40"/>
    <mergeCell ref="G40:H40"/>
    <mergeCell ref="G39:H39"/>
    <mergeCell ref="G36:H36"/>
    <mergeCell ref="L36:M36"/>
    <mergeCell ref="Q36:R36"/>
    <mergeCell ref="V36:W36"/>
    <mergeCell ref="L35:M35"/>
    <mergeCell ref="Q42:R42"/>
    <mergeCell ref="V42:W42"/>
    <mergeCell ref="Q41:R41"/>
    <mergeCell ref="V41:W41"/>
    <mergeCell ref="Q37:R37"/>
    <mergeCell ref="V37:W37"/>
    <mergeCell ref="Q38:R38"/>
    <mergeCell ref="V38:W38"/>
    <mergeCell ref="Q39:R39"/>
    <mergeCell ref="V39:W39"/>
    <mergeCell ref="Q20:Q23"/>
    <mergeCell ref="V20:V23"/>
    <mergeCell ref="L40:M40"/>
    <mergeCell ref="Q40:R40"/>
    <mergeCell ref="V40:W40"/>
    <mergeCell ref="L38:M38"/>
    <mergeCell ref="L37:M37"/>
    <mergeCell ref="Q35:R35"/>
    <mergeCell ref="V35:W35"/>
    <mergeCell ref="A44:P44"/>
    <mergeCell ref="A46:P46"/>
    <mergeCell ref="A20:A23"/>
    <mergeCell ref="B20:B23"/>
    <mergeCell ref="G20:G23"/>
    <mergeCell ref="L20:L23"/>
    <mergeCell ref="B41:C41"/>
    <mergeCell ref="G41:H41"/>
    <mergeCell ref="L41:M41"/>
    <mergeCell ref="B42:C42"/>
    <mergeCell ref="G42:H42"/>
    <mergeCell ref="L42:M42"/>
    <mergeCell ref="L39:M39"/>
    <mergeCell ref="B38:C38"/>
    <mergeCell ref="G38:H38"/>
    <mergeCell ref="B36:C36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6" orientation="landscape" r:id="rId1"/>
  <headerFooter alignWithMargins="0"/>
  <rowBreaks count="1" manualBreakCount="1">
    <brk id="3" max="16383" man="1"/>
  </rowBreaks>
  <colBreaks count="1" manualBreakCount="1">
    <brk id="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6605E-3B78-4AB2-951E-505F4366FC40}">
  <sheetPr>
    <pageSetUpPr fitToPage="1"/>
  </sheetPr>
  <dimension ref="A1:AF46"/>
  <sheetViews>
    <sheetView tabSelected="1" view="pageBreakPreview" zoomScale="70" zoomScaleNormal="100" zoomScaleSheetLayoutView="70" workbookViewId="0">
      <selection activeCell="M11" sqref="M11:P11"/>
    </sheetView>
  </sheetViews>
  <sheetFormatPr defaultColWidth="8.77734375" defaultRowHeight="16.2" x14ac:dyDescent="0.3"/>
  <cols>
    <col min="1" max="1" width="4.109375" style="16" customWidth="1"/>
    <col min="2" max="2" width="6.6640625" style="17" customWidth="1"/>
    <col min="3" max="3" width="14.109375" style="16" customWidth="1"/>
    <col min="4" max="4" width="9.77734375" style="16" customWidth="1"/>
    <col min="5" max="5" width="2.6640625" style="16" hidden="1" customWidth="1"/>
    <col min="6" max="6" width="7.109375" style="16" customWidth="1"/>
    <col min="7" max="7" width="7.109375" style="17" customWidth="1"/>
    <col min="8" max="8" width="15.6640625" style="16" customWidth="1"/>
    <col min="9" max="9" width="6.5546875" style="16" customWidth="1"/>
    <col min="10" max="10" width="5.5546875" style="16" hidden="1" customWidth="1"/>
    <col min="11" max="11" width="7.21875" style="16" customWidth="1"/>
    <col min="12" max="12" width="6.109375" style="17" customWidth="1"/>
    <col min="13" max="13" width="15.109375" style="16" customWidth="1"/>
    <col min="14" max="14" width="6.77734375" style="16" customWidth="1"/>
    <col min="15" max="15" width="3.6640625" style="16" hidden="1" customWidth="1"/>
    <col min="16" max="16" width="6.6640625" style="16" customWidth="1"/>
    <col min="17" max="17" width="7.5546875" style="17" customWidth="1"/>
    <col min="18" max="18" width="13.88671875" style="16" customWidth="1"/>
    <col min="19" max="19" width="9" style="16" customWidth="1"/>
    <col min="20" max="20" width="4.21875" style="16" hidden="1" customWidth="1"/>
    <col min="21" max="21" width="7" style="16" customWidth="1"/>
    <col min="22" max="22" width="6.6640625" style="17" customWidth="1"/>
    <col min="23" max="23" width="13.33203125" style="16" customWidth="1"/>
    <col min="24" max="24" width="9" style="16" customWidth="1"/>
    <col min="25" max="25" width="5.44140625" style="16" hidden="1" customWidth="1"/>
    <col min="26" max="26" width="8.21875" style="16" customWidth="1"/>
    <col min="27" max="16384" width="8.77734375" style="16"/>
  </cols>
  <sheetData>
    <row r="1" spans="1:32" ht="22.2" x14ac:dyDescent="0.3">
      <c r="A1" s="293" t="s">
        <v>330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121"/>
      <c r="R1" s="121"/>
      <c r="S1" s="37" t="s">
        <v>51</v>
      </c>
      <c r="T1" s="37"/>
      <c r="U1" s="37"/>
      <c r="V1" s="37"/>
      <c r="W1" s="37"/>
      <c r="X1" s="37"/>
      <c r="Y1" s="37"/>
      <c r="Z1" s="37"/>
      <c r="AA1" s="37"/>
      <c r="AB1" s="38"/>
      <c r="AC1" s="38"/>
      <c r="AD1" s="38"/>
      <c r="AE1" s="38"/>
      <c r="AF1" s="38"/>
    </row>
    <row r="2" spans="1:32" s="43" customFormat="1" ht="18.600000000000001" customHeight="1" thickBot="1" x14ac:dyDescent="0.35">
      <c r="A2" s="294" t="s">
        <v>278</v>
      </c>
      <c r="B2" s="295"/>
      <c r="C2" s="295"/>
      <c r="D2" s="295"/>
      <c r="E2" s="295"/>
      <c r="F2" s="295"/>
      <c r="G2" s="295"/>
      <c r="H2" s="43">
        <v>45</v>
      </c>
      <c r="L2" s="15"/>
      <c r="S2" s="320" t="s">
        <v>52</v>
      </c>
      <c r="T2" s="320"/>
      <c r="U2" s="320"/>
      <c r="V2" s="320"/>
      <c r="W2" s="320"/>
      <c r="X2" s="39"/>
      <c r="Y2" s="39"/>
      <c r="Z2" s="39"/>
      <c r="AA2" s="38"/>
    </row>
    <row r="3" spans="1:32" s="45" customFormat="1" ht="13.8" x14ac:dyDescent="0.25">
      <c r="A3" s="44" t="s">
        <v>0</v>
      </c>
      <c r="B3" s="321">
        <v>46286</v>
      </c>
      <c r="C3" s="322"/>
      <c r="D3" s="322"/>
      <c r="E3" s="322"/>
      <c r="F3" s="323"/>
      <c r="G3" s="321">
        <v>46287</v>
      </c>
      <c r="H3" s="322"/>
      <c r="I3" s="322"/>
      <c r="J3" s="322"/>
      <c r="K3" s="323"/>
      <c r="L3" s="321">
        <v>46288</v>
      </c>
      <c r="M3" s="322"/>
      <c r="N3" s="322"/>
      <c r="O3" s="322"/>
      <c r="P3" s="323"/>
      <c r="Q3" s="321">
        <v>46289</v>
      </c>
      <c r="R3" s="322"/>
      <c r="S3" s="322"/>
      <c r="T3" s="322"/>
      <c r="U3" s="323"/>
      <c r="V3" s="321">
        <v>46290</v>
      </c>
      <c r="W3" s="322"/>
      <c r="X3" s="322"/>
      <c r="Y3" s="322"/>
      <c r="Z3" s="323"/>
    </row>
    <row r="4" spans="1:32" s="45" customFormat="1" ht="16.2" customHeight="1" x14ac:dyDescent="0.25">
      <c r="A4" s="46" t="s">
        <v>53</v>
      </c>
      <c r="B4" s="7" t="s">
        <v>55</v>
      </c>
      <c r="C4" s="8" t="s">
        <v>72</v>
      </c>
      <c r="D4" s="118" t="s">
        <v>70</v>
      </c>
      <c r="E4" s="58"/>
      <c r="F4" s="9" t="s">
        <v>71</v>
      </c>
      <c r="G4" s="63" t="s">
        <v>55</v>
      </c>
      <c r="H4" s="8" t="s">
        <v>72</v>
      </c>
      <c r="I4" s="118" t="s">
        <v>70</v>
      </c>
      <c r="J4" s="57"/>
      <c r="K4" s="9" t="s">
        <v>71</v>
      </c>
      <c r="L4" s="10" t="s">
        <v>55</v>
      </c>
      <c r="M4" s="8" t="s">
        <v>72</v>
      </c>
      <c r="N4" s="118" t="s">
        <v>70</v>
      </c>
      <c r="O4" s="57"/>
      <c r="P4" s="9" t="s">
        <v>71</v>
      </c>
      <c r="Q4" s="10" t="s">
        <v>55</v>
      </c>
      <c r="R4" s="8" t="s">
        <v>72</v>
      </c>
      <c r="S4" s="118" t="s">
        <v>70</v>
      </c>
      <c r="T4" s="57"/>
      <c r="U4" s="9" t="s">
        <v>71</v>
      </c>
      <c r="V4" s="10" t="s">
        <v>55</v>
      </c>
      <c r="W4" s="8" t="s">
        <v>72</v>
      </c>
      <c r="X4" s="118" t="s">
        <v>70</v>
      </c>
      <c r="Y4" s="57"/>
      <c r="Z4" s="9" t="s">
        <v>71</v>
      </c>
    </row>
    <row r="5" spans="1:32" s="45" customFormat="1" ht="13.95" customHeight="1" x14ac:dyDescent="0.3">
      <c r="A5" s="379" t="s">
        <v>45</v>
      </c>
      <c r="B5" s="309" t="s">
        <v>60</v>
      </c>
      <c r="C5" s="133" t="s">
        <v>63</v>
      </c>
      <c r="D5" s="134">
        <v>100</v>
      </c>
      <c r="E5" s="135"/>
      <c r="F5" s="136">
        <f>D5*$H$2/1000</f>
        <v>4.5</v>
      </c>
      <c r="G5" s="390" t="s">
        <v>65</v>
      </c>
      <c r="H5" s="137" t="s">
        <v>63</v>
      </c>
      <c r="I5" s="138">
        <v>90</v>
      </c>
      <c r="J5" s="139"/>
      <c r="K5" s="136">
        <f>I5*$H$2/1000</f>
        <v>4.05</v>
      </c>
      <c r="L5" s="343" t="s">
        <v>353</v>
      </c>
      <c r="M5" s="137" t="s">
        <v>356</v>
      </c>
      <c r="N5" s="140">
        <v>38</v>
      </c>
      <c r="O5" s="141"/>
      <c r="P5" s="136">
        <f t="shared" ref="P5:P13" si="0">N5*$H$2/1000</f>
        <v>1.71</v>
      </c>
      <c r="Q5" s="358" t="s">
        <v>77</v>
      </c>
      <c r="R5" s="133" t="s">
        <v>63</v>
      </c>
      <c r="S5" s="140">
        <v>90</v>
      </c>
      <c r="T5" s="141"/>
      <c r="U5" s="136">
        <f t="shared" ref="U5:U16" si="1">S5*$H$2/1000</f>
        <v>4.05</v>
      </c>
      <c r="V5" s="391" t="s">
        <v>190</v>
      </c>
      <c r="W5" s="392"/>
      <c r="X5" s="392"/>
      <c r="Y5" s="392"/>
      <c r="Z5" s="393"/>
    </row>
    <row r="6" spans="1:32" s="45" customFormat="1" ht="16.2" customHeight="1" x14ac:dyDescent="0.3">
      <c r="A6" s="379"/>
      <c r="B6" s="310"/>
      <c r="C6" s="140"/>
      <c r="D6" s="134"/>
      <c r="E6" s="135"/>
      <c r="F6" s="136">
        <f>D6*$H$2/1000</f>
        <v>0</v>
      </c>
      <c r="G6" s="390"/>
      <c r="H6" s="138" t="s">
        <v>56</v>
      </c>
      <c r="I6" s="138">
        <v>10</v>
      </c>
      <c r="J6" s="139"/>
      <c r="K6" s="136">
        <f t="shared" ref="K6:K23" si="2">I6*$H$2/1000</f>
        <v>0.45</v>
      </c>
      <c r="L6" s="344"/>
      <c r="M6" s="140" t="s">
        <v>274</v>
      </c>
      <c r="N6" s="140">
        <v>40</v>
      </c>
      <c r="O6" s="141">
        <f>N6/35</f>
        <v>1.1428571428571428</v>
      </c>
      <c r="P6" s="136">
        <f t="shared" si="0"/>
        <v>1.8</v>
      </c>
      <c r="Q6" s="358"/>
      <c r="R6" s="140" t="s">
        <v>94</v>
      </c>
      <c r="S6" s="140">
        <v>10</v>
      </c>
      <c r="T6" s="141"/>
      <c r="U6" s="136">
        <f t="shared" si="1"/>
        <v>0.45</v>
      </c>
      <c r="V6" s="394"/>
      <c r="W6" s="395"/>
      <c r="X6" s="395"/>
      <c r="Y6" s="395"/>
      <c r="Z6" s="396"/>
    </row>
    <row r="7" spans="1:32" s="122" customFormat="1" ht="15" customHeight="1" x14ac:dyDescent="0.3">
      <c r="A7" s="384" t="s">
        <v>95</v>
      </c>
      <c r="B7" s="327" t="s">
        <v>260</v>
      </c>
      <c r="C7" s="84" t="s">
        <v>274</v>
      </c>
      <c r="D7" s="84">
        <v>55</v>
      </c>
      <c r="E7" s="85">
        <f>D7/35</f>
        <v>1.5714285714285714</v>
      </c>
      <c r="F7" s="78">
        <f t="shared" ref="F7:F16" si="3">D7*$H$2/1000</f>
        <v>2.4750000000000001</v>
      </c>
      <c r="G7" s="373" t="s">
        <v>261</v>
      </c>
      <c r="H7" s="144" t="s">
        <v>88</v>
      </c>
      <c r="I7" s="144">
        <v>80</v>
      </c>
      <c r="J7" s="145">
        <f>I7/35</f>
        <v>2.2857142857142856</v>
      </c>
      <c r="K7" s="136">
        <f t="shared" si="2"/>
        <v>3.6</v>
      </c>
      <c r="L7" s="344"/>
      <c r="M7" s="142" t="s">
        <v>66</v>
      </c>
      <c r="N7" s="147">
        <v>75</v>
      </c>
      <c r="O7" s="148"/>
      <c r="P7" s="136">
        <f t="shared" si="0"/>
        <v>3.375</v>
      </c>
      <c r="Q7" s="298" t="s">
        <v>262</v>
      </c>
      <c r="R7" s="144" t="s">
        <v>271</v>
      </c>
      <c r="S7" s="144">
        <v>20</v>
      </c>
      <c r="T7" s="145">
        <f>S7*0.75/40</f>
        <v>0.375</v>
      </c>
      <c r="U7" s="82">
        <f t="shared" si="1"/>
        <v>0.9</v>
      </c>
      <c r="V7" s="394"/>
      <c r="W7" s="395"/>
      <c r="X7" s="395"/>
      <c r="Y7" s="395"/>
      <c r="Z7" s="396"/>
    </row>
    <row r="8" spans="1:32" s="122" customFormat="1" ht="16.2" customHeight="1" x14ac:dyDescent="0.3">
      <c r="A8" s="385"/>
      <c r="B8" s="327"/>
      <c r="C8" s="84" t="s">
        <v>85</v>
      </c>
      <c r="D8" s="84">
        <v>35</v>
      </c>
      <c r="E8" s="85"/>
      <c r="F8" s="78">
        <f t="shared" si="3"/>
        <v>1.575</v>
      </c>
      <c r="G8" s="308"/>
      <c r="H8" s="144" t="s">
        <v>59</v>
      </c>
      <c r="I8" s="144">
        <v>25</v>
      </c>
      <c r="J8" s="145"/>
      <c r="K8" s="136">
        <f t="shared" si="2"/>
        <v>1.125</v>
      </c>
      <c r="L8" s="344"/>
      <c r="M8" s="142" t="s">
        <v>134</v>
      </c>
      <c r="N8" s="147">
        <v>20</v>
      </c>
      <c r="O8" s="148"/>
      <c r="P8" s="136">
        <f t="shared" si="0"/>
        <v>0.9</v>
      </c>
      <c r="Q8" s="299"/>
      <c r="R8" s="147" t="s">
        <v>64</v>
      </c>
      <c r="S8" s="147">
        <v>25</v>
      </c>
      <c r="T8" s="147"/>
      <c r="U8" s="82">
        <f t="shared" si="1"/>
        <v>1.125</v>
      </c>
      <c r="V8" s="394"/>
      <c r="W8" s="395"/>
      <c r="X8" s="395"/>
      <c r="Y8" s="395"/>
      <c r="Z8" s="396"/>
    </row>
    <row r="9" spans="1:32" s="122" customFormat="1" ht="16.2" customHeight="1" x14ac:dyDescent="0.3">
      <c r="A9" s="385"/>
      <c r="B9" s="327"/>
      <c r="C9" s="87" t="s">
        <v>67</v>
      </c>
      <c r="D9" s="87">
        <v>15</v>
      </c>
      <c r="E9" s="87"/>
      <c r="F9" s="78">
        <f t="shared" si="3"/>
        <v>0.67500000000000004</v>
      </c>
      <c r="G9" s="308"/>
      <c r="H9" s="147" t="s">
        <v>345</v>
      </c>
      <c r="I9" s="147">
        <v>15</v>
      </c>
      <c r="J9" s="147"/>
      <c r="K9" s="136">
        <f t="shared" si="2"/>
        <v>0.67500000000000004</v>
      </c>
      <c r="L9" s="344"/>
      <c r="M9" s="140" t="s">
        <v>123</v>
      </c>
      <c r="N9" s="140">
        <v>0.6</v>
      </c>
      <c r="O9" s="140"/>
      <c r="P9" s="136">
        <f t="shared" si="0"/>
        <v>2.7E-2</v>
      </c>
      <c r="Q9" s="299"/>
      <c r="R9" s="147" t="s">
        <v>123</v>
      </c>
      <c r="S9" s="147">
        <v>0.6</v>
      </c>
      <c r="T9" s="147"/>
      <c r="U9" s="82">
        <f t="shared" si="1"/>
        <v>2.7E-2</v>
      </c>
      <c r="V9" s="394"/>
      <c r="W9" s="395"/>
      <c r="X9" s="395"/>
      <c r="Y9" s="395"/>
      <c r="Z9" s="396"/>
    </row>
    <row r="10" spans="1:32" s="122" customFormat="1" ht="16.2" customHeight="1" x14ac:dyDescent="0.3">
      <c r="A10" s="385"/>
      <c r="B10" s="327"/>
      <c r="C10" s="87" t="s">
        <v>272</v>
      </c>
      <c r="D10" s="87">
        <v>0.6</v>
      </c>
      <c r="E10" s="87"/>
      <c r="F10" s="78">
        <f t="shared" si="3"/>
        <v>2.7E-2</v>
      </c>
      <c r="G10" s="308"/>
      <c r="H10" s="147"/>
      <c r="I10" s="147"/>
      <c r="J10" s="147"/>
      <c r="K10" s="136">
        <f t="shared" si="2"/>
        <v>0</v>
      </c>
      <c r="L10" s="344"/>
      <c r="M10" s="142" t="s">
        <v>44</v>
      </c>
      <c r="N10" s="147">
        <v>15</v>
      </c>
      <c r="O10" s="148">
        <f>N10/55</f>
        <v>0.27272727272727271</v>
      </c>
      <c r="P10" s="136">
        <f t="shared" si="0"/>
        <v>0.67500000000000004</v>
      </c>
      <c r="Q10" s="299"/>
      <c r="R10" s="140" t="s">
        <v>250</v>
      </c>
      <c r="S10" s="140">
        <v>5</v>
      </c>
      <c r="T10" s="140"/>
      <c r="U10" s="82">
        <f t="shared" si="1"/>
        <v>0.22500000000000001</v>
      </c>
      <c r="V10" s="394"/>
      <c r="W10" s="395"/>
      <c r="X10" s="395"/>
      <c r="Y10" s="395"/>
      <c r="Z10" s="396"/>
    </row>
    <row r="11" spans="1:32" s="122" customFormat="1" ht="16.2" customHeight="1" x14ac:dyDescent="0.3">
      <c r="A11" s="385"/>
      <c r="B11" s="327"/>
      <c r="C11" s="87"/>
      <c r="D11" s="87"/>
      <c r="E11" s="88"/>
      <c r="F11" s="78"/>
      <c r="G11" s="308"/>
      <c r="H11" s="147"/>
      <c r="I11" s="147"/>
      <c r="J11" s="147"/>
      <c r="K11" s="136">
        <f t="shared" si="2"/>
        <v>0</v>
      </c>
      <c r="L11" s="344"/>
      <c r="M11" s="175"/>
      <c r="N11" s="147"/>
      <c r="O11" s="148"/>
      <c r="P11" s="136"/>
      <c r="Q11" s="299"/>
      <c r="R11" s="140"/>
      <c r="S11" s="140"/>
      <c r="T11" s="140"/>
      <c r="U11" s="82">
        <f t="shared" si="1"/>
        <v>0</v>
      </c>
      <c r="V11" s="394"/>
      <c r="W11" s="395"/>
      <c r="X11" s="395"/>
      <c r="Y11" s="395"/>
      <c r="Z11" s="396"/>
    </row>
    <row r="12" spans="1:32" s="122" customFormat="1" ht="16.2" customHeight="1" x14ac:dyDescent="0.3">
      <c r="A12" s="385"/>
      <c r="B12" s="327"/>
      <c r="C12" s="87"/>
      <c r="D12" s="87"/>
      <c r="E12" s="88"/>
      <c r="F12" s="78"/>
      <c r="G12" s="308"/>
      <c r="H12" s="147"/>
      <c r="I12" s="147"/>
      <c r="J12" s="148"/>
      <c r="K12" s="136">
        <f t="shared" si="2"/>
        <v>0</v>
      </c>
      <c r="L12" s="344"/>
      <c r="M12" s="140"/>
      <c r="N12" s="140"/>
      <c r="O12" s="140"/>
      <c r="P12" s="136"/>
      <c r="Q12" s="299"/>
      <c r="R12" s="140"/>
      <c r="S12" s="140"/>
      <c r="T12" s="141"/>
      <c r="U12" s="82">
        <f t="shared" si="1"/>
        <v>0</v>
      </c>
      <c r="V12" s="394"/>
      <c r="W12" s="395"/>
      <c r="X12" s="395"/>
      <c r="Y12" s="395"/>
      <c r="Z12" s="396"/>
    </row>
    <row r="13" spans="1:32" s="122" customFormat="1" ht="16.2" customHeight="1" x14ac:dyDescent="0.3">
      <c r="A13" s="385"/>
      <c r="B13" s="327"/>
      <c r="C13" s="87"/>
      <c r="D13" s="87"/>
      <c r="E13" s="88"/>
      <c r="F13" s="78"/>
      <c r="G13" s="308"/>
      <c r="H13" s="147"/>
      <c r="I13" s="147"/>
      <c r="J13" s="148"/>
      <c r="K13" s="136">
        <f t="shared" si="2"/>
        <v>0</v>
      </c>
      <c r="L13" s="345"/>
      <c r="M13" s="140"/>
      <c r="N13" s="140"/>
      <c r="O13" s="140"/>
      <c r="P13" s="136">
        <f t="shared" si="0"/>
        <v>0</v>
      </c>
      <c r="Q13" s="300"/>
      <c r="R13" s="140"/>
      <c r="S13" s="140"/>
      <c r="T13" s="141"/>
      <c r="U13" s="82">
        <f t="shared" si="1"/>
        <v>0</v>
      </c>
      <c r="V13" s="394"/>
      <c r="W13" s="395"/>
      <c r="X13" s="395"/>
      <c r="Y13" s="395"/>
      <c r="Z13" s="396"/>
    </row>
    <row r="14" spans="1:32" s="122" customFormat="1" ht="17.399999999999999" customHeight="1" x14ac:dyDescent="0.3">
      <c r="A14" s="384" t="s">
        <v>68</v>
      </c>
      <c r="B14" s="373" t="s">
        <v>195</v>
      </c>
      <c r="C14" s="147"/>
      <c r="D14" s="147"/>
      <c r="E14" s="148"/>
      <c r="F14" s="78">
        <f t="shared" si="3"/>
        <v>0</v>
      </c>
      <c r="G14" s="333" t="s">
        <v>210</v>
      </c>
      <c r="H14" s="84" t="s">
        <v>134</v>
      </c>
      <c r="I14" s="87">
        <v>15</v>
      </c>
      <c r="J14" s="26"/>
      <c r="K14" s="136">
        <f t="shared" si="2"/>
        <v>0.67500000000000004</v>
      </c>
      <c r="L14" s="386" t="s">
        <v>319</v>
      </c>
      <c r="M14" s="144" t="s">
        <v>346</v>
      </c>
      <c r="N14" s="144">
        <v>65</v>
      </c>
      <c r="O14" s="145">
        <v>0.7</v>
      </c>
      <c r="P14" s="136">
        <f t="shared" ref="P5:P21" si="4">N14*$H$2/1000</f>
        <v>2.9249999999999998</v>
      </c>
      <c r="Q14" s="298" t="s">
        <v>142</v>
      </c>
      <c r="R14" s="147" t="s">
        <v>115</v>
      </c>
      <c r="S14" s="147">
        <v>25</v>
      </c>
      <c r="T14" s="148"/>
      <c r="U14" s="82">
        <f t="shared" si="1"/>
        <v>1.125</v>
      </c>
      <c r="V14" s="394"/>
      <c r="W14" s="395"/>
      <c r="X14" s="395"/>
      <c r="Y14" s="395"/>
      <c r="Z14" s="396"/>
    </row>
    <row r="15" spans="1:32" s="122" customFormat="1" ht="16.2" customHeight="1" x14ac:dyDescent="0.3">
      <c r="A15" s="385"/>
      <c r="B15" s="308"/>
      <c r="C15" s="147" t="s">
        <v>123</v>
      </c>
      <c r="D15" s="134">
        <v>0.6</v>
      </c>
      <c r="E15" s="153"/>
      <c r="F15" s="78">
        <f t="shared" si="3"/>
        <v>2.7E-2</v>
      </c>
      <c r="G15" s="334"/>
      <c r="H15" s="87" t="s">
        <v>211</v>
      </c>
      <c r="I15" s="76">
        <v>30</v>
      </c>
      <c r="J15" s="26">
        <f>I15/35</f>
        <v>0.8571428571428571</v>
      </c>
      <c r="K15" s="136">
        <f t="shared" si="2"/>
        <v>1.35</v>
      </c>
      <c r="L15" s="386"/>
      <c r="M15" s="151"/>
      <c r="N15" s="151"/>
      <c r="O15" s="152"/>
      <c r="P15" s="136">
        <f t="shared" si="4"/>
        <v>0</v>
      </c>
      <c r="Q15" s="299"/>
      <c r="R15" s="147" t="s">
        <v>86</v>
      </c>
      <c r="S15" s="147">
        <v>25</v>
      </c>
      <c r="T15" s="148"/>
      <c r="U15" s="82">
        <f t="shared" si="1"/>
        <v>1.125</v>
      </c>
      <c r="V15" s="394"/>
      <c r="W15" s="395"/>
      <c r="X15" s="395"/>
      <c r="Y15" s="395"/>
      <c r="Z15" s="396"/>
    </row>
    <row r="16" spans="1:32" s="122" customFormat="1" ht="16.2" customHeight="1" x14ac:dyDescent="0.3">
      <c r="A16" s="385"/>
      <c r="B16" s="308"/>
      <c r="C16" s="142" t="s">
        <v>44</v>
      </c>
      <c r="D16" s="142">
        <v>50</v>
      </c>
      <c r="E16" s="142">
        <f>D16/55</f>
        <v>0.90909090909090906</v>
      </c>
      <c r="F16" s="78">
        <f t="shared" si="3"/>
        <v>2.25</v>
      </c>
      <c r="G16" s="334"/>
      <c r="H16" s="117" t="s">
        <v>212</v>
      </c>
      <c r="I16" s="117">
        <v>35</v>
      </c>
      <c r="J16" s="57"/>
      <c r="K16" s="136">
        <f t="shared" si="2"/>
        <v>1.575</v>
      </c>
      <c r="L16" s="386"/>
      <c r="M16" s="151"/>
      <c r="N16" s="151"/>
      <c r="O16" s="152"/>
      <c r="P16" s="136">
        <f t="shared" si="4"/>
        <v>0</v>
      </c>
      <c r="Q16" s="299"/>
      <c r="R16" s="147" t="s">
        <v>67</v>
      </c>
      <c r="S16" s="147">
        <v>25</v>
      </c>
      <c r="T16" s="148"/>
      <c r="U16" s="82">
        <f t="shared" si="1"/>
        <v>1.125</v>
      </c>
      <c r="V16" s="394"/>
      <c r="W16" s="395"/>
      <c r="X16" s="395"/>
      <c r="Y16" s="395"/>
      <c r="Z16" s="396"/>
    </row>
    <row r="17" spans="1:26" s="122" customFormat="1" ht="16.2" customHeight="1" x14ac:dyDescent="0.3">
      <c r="A17" s="385"/>
      <c r="B17" s="308"/>
      <c r="C17" s="142"/>
      <c r="D17" s="142"/>
      <c r="E17" s="142"/>
      <c r="F17" s="150"/>
      <c r="G17" s="334"/>
      <c r="H17" s="131" t="s">
        <v>180</v>
      </c>
      <c r="I17" s="122">
        <v>0.6</v>
      </c>
      <c r="J17" s="57"/>
      <c r="K17" s="136">
        <f t="shared" si="2"/>
        <v>2.7E-2</v>
      </c>
      <c r="L17" s="386"/>
      <c r="M17" s="144"/>
      <c r="N17" s="144"/>
      <c r="O17" s="145"/>
      <c r="P17" s="136">
        <f t="shared" si="4"/>
        <v>0</v>
      </c>
      <c r="Q17" s="299"/>
      <c r="R17" s="147"/>
      <c r="S17" s="134"/>
      <c r="T17" s="153"/>
      <c r="U17" s="82"/>
      <c r="V17" s="394"/>
      <c r="W17" s="395"/>
      <c r="X17" s="395"/>
      <c r="Y17" s="395"/>
      <c r="Z17" s="396"/>
    </row>
    <row r="18" spans="1:26" s="122" customFormat="1" ht="16.2" customHeight="1" x14ac:dyDescent="0.3">
      <c r="A18" s="385"/>
      <c r="B18" s="308"/>
      <c r="C18" s="140"/>
      <c r="D18" s="140"/>
      <c r="E18" s="142"/>
      <c r="F18" s="136"/>
      <c r="G18" s="334"/>
      <c r="H18" s="131"/>
      <c r="I18" s="131"/>
      <c r="J18" s="57"/>
      <c r="K18" s="136">
        <f t="shared" si="2"/>
        <v>0</v>
      </c>
      <c r="L18" s="386"/>
      <c r="M18" s="144"/>
      <c r="N18" s="144"/>
      <c r="O18" s="145"/>
      <c r="P18" s="136">
        <f t="shared" si="4"/>
        <v>0</v>
      </c>
      <c r="Q18" s="299"/>
      <c r="R18" s="147"/>
      <c r="S18" s="140"/>
      <c r="T18" s="140"/>
      <c r="U18" s="82"/>
      <c r="V18" s="394"/>
      <c r="W18" s="395"/>
      <c r="X18" s="395"/>
      <c r="Y18" s="395"/>
      <c r="Z18" s="396"/>
    </row>
    <row r="19" spans="1:26" s="122" customFormat="1" ht="16.2" customHeight="1" x14ac:dyDescent="0.3">
      <c r="A19" s="385"/>
      <c r="B19" s="308"/>
      <c r="C19" s="142"/>
      <c r="D19" s="142"/>
      <c r="E19" s="142"/>
      <c r="F19" s="136"/>
      <c r="G19" s="335"/>
      <c r="H19" s="131"/>
      <c r="I19" s="131"/>
      <c r="J19" s="57"/>
      <c r="K19" s="136">
        <f t="shared" si="2"/>
        <v>0</v>
      </c>
      <c r="L19" s="386"/>
      <c r="M19" s="144"/>
      <c r="N19" s="144"/>
      <c r="O19" s="145"/>
      <c r="P19" s="136">
        <f t="shared" si="4"/>
        <v>0</v>
      </c>
      <c r="Q19" s="300"/>
      <c r="R19" s="147"/>
      <c r="S19" s="147"/>
      <c r="T19" s="153"/>
      <c r="U19" s="82"/>
      <c r="V19" s="394"/>
      <c r="W19" s="395"/>
      <c r="X19" s="395"/>
      <c r="Y19" s="395"/>
      <c r="Z19" s="396"/>
    </row>
    <row r="20" spans="1:26" s="122" customFormat="1" ht="16.2" customHeight="1" x14ac:dyDescent="0.3">
      <c r="A20" s="388" t="s">
        <v>75</v>
      </c>
      <c r="B20" s="389" t="s">
        <v>311</v>
      </c>
      <c r="C20" s="92" t="s">
        <v>326</v>
      </c>
      <c r="D20" s="131">
        <v>80</v>
      </c>
      <c r="E20" s="83"/>
      <c r="F20" s="78">
        <f>D20*$H$2/1000</f>
        <v>3.6</v>
      </c>
      <c r="G20" s="386" t="s">
        <v>312</v>
      </c>
      <c r="H20" s="154" t="s">
        <v>347</v>
      </c>
      <c r="I20" s="140">
        <v>80</v>
      </c>
      <c r="J20" s="141"/>
      <c r="K20" s="136">
        <f t="shared" si="2"/>
        <v>3.6</v>
      </c>
      <c r="L20" s="314" t="s">
        <v>188</v>
      </c>
      <c r="M20" s="92" t="s">
        <v>197</v>
      </c>
      <c r="N20" s="131">
        <v>75</v>
      </c>
      <c r="O20" s="83"/>
      <c r="P20" s="136">
        <f t="shared" si="4"/>
        <v>3.375</v>
      </c>
      <c r="Q20" s="389" t="s">
        <v>313</v>
      </c>
      <c r="R20" s="92" t="s">
        <v>113</v>
      </c>
      <c r="S20" s="131">
        <v>30</v>
      </c>
      <c r="T20" s="83"/>
      <c r="U20" s="82">
        <f t="shared" ref="U20:U23" si="5">S20*$H$2/1000</f>
        <v>1.35</v>
      </c>
      <c r="V20" s="394"/>
      <c r="W20" s="395"/>
      <c r="X20" s="395"/>
      <c r="Y20" s="395"/>
      <c r="Z20" s="396"/>
    </row>
    <row r="21" spans="1:26" s="122" customFormat="1" ht="13.95" customHeight="1" x14ac:dyDescent="0.3">
      <c r="A21" s="388"/>
      <c r="B21" s="389"/>
      <c r="C21" s="131"/>
      <c r="D21" s="131"/>
      <c r="E21" s="83"/>
      <c r="F21" s="78"/>
      <c r="G21" s="386"/>
      <c r="H21" s="140"/>
      <c r="I21" s="140"/>
      <c r="J21" s="141"/>
      <c r="K21" s="136">
        <f t="shared" si="2"/>
        <v>0</v>
      </c>
      <c r="L21" s="315"/>
      <c r="M21" s="131"/>
      <c r="N21" s="131"/>
      <c r="O21" s="83"/>
      <c r="P21" s="136">
        <f t="shared" si="4"/>
        <v>0</v>
      </c>
      <c r="Q21" s="389"/>
      <c r="R21" s="131" t="s">
        <v>44</v>
      </c>
      <c r="S21" s="131">
        <v>55</v>
      </c>
      <c r="T21" s="83"/>
      <c r="U21" s="82">
        <f t="shared" si="5"/>
        <v>2.4750000000000001</v>
      </c>
      <c r="V21" s="394"/>
      <c r="W21" s="395"/>
      <c r="X21" s="395"/>
      <c r="Y21" s="395"/>
      <c r="Z21" s="396"/>
    </row>
    <row r="22" spans="1:26" s="122" customFormat="1" ht="13.95" customHeight="1" x14ac:dyDescent="0.3">
      <c r="A22" s="388"/>
      <c r="B22" s="389"/>
      <c r="C22" s="131"/>
      <c r="D22" s="131"/>
      <c r="E22" s="83"/>
      <c r="F22" s="78"/>
      <c r="G22" s="386"/>
      <c r="H22" s="140"/>
      <c r="I22" s="140"/>
      <c r="J22" s="141"/>
      <c r="K22" s="136">
        <f t="shared" si="2"/>
        <v>0</v>
      </c>
      <c r="L22" s="315"/>
      <c r="M22" s="131"/>
      <c r="N22" s="131"/>
      <c r="O22" s="83"/>
      <c r="P22" s="136">
        <f t="shared" ref="P22:P23" si="6">N22*382/1000</f>
        <v>0</v>
      </c>
      <c r="Q22" s="389"/>
      <c r="R22" s="131"/>
      <c r="S22" s="131"/>
      <c r="T22" s="83"/>
      <c r="U22" s="78">
        <f t="shared" si="5"/>
        <v>0</v>
      </c>
      <c r="V22" s="394"/>
      <c r="W22" s="395"/>
      <c r="X22" s="395"/>
      <c r="Y22" s="395"/>
      <c r="Z22" s="396"/>
    </row>
    <row r="23" spans="1:26" s="122" customFormat="1" ht="13.95" customHeight="1" x14ac:dyDescent="0.3">
      <c r="A23" s="388"/>
      <c r="B23" s="389"/>
      <c r="C23" s="131"/>
      <c r="D23" s="131"/>
      <c r="E23" s="83"/>
      <c r="F23" s="78"/>
      <c r="G23" s="386"/>
      <c r="H23" s="140"/>
      <c r="I23" s="140"/>
      <c r="J23" s="141"/>
      <c r="K23" s="136">
        <f t="shared" si="2"/>
        <v>0</v>
      </c>
      <c r="L23" s="316"/>
      <c r="M23" s="131"/>
      <c r="N23" s="131"/>
      <c r="O23" s="83"/>
      <c r="P23" s="136">
        <f t="shared" si="6"/>
        <v>0</v>
      </c>
      <c r="Q23" s="389"/>
      <c r="R23" s="131"/>
      <c r="S23" s="131"/>
      <c r="T23" s="83"/>
      <c r="U23" s="78">
        <f t="shared" si="5"/>
        <v>0</v>
      </c>
      <c r="V23" s="394"/>
      <c r="W23" s="395"/>
      <c r="X23" s="395"/>
      <c r="Y23" s="395"/>
      <c r="Z23" s="396"/>
    </row>
    <row r="24" spans="1:26" s="122" customFormat="1" ht="16.2" customHeight="1" x14ac:dyDescent="0.3">
      <c r="A24" s="388" t="s">
        <v>75</v>
      </c>
      <c r="B24" s="413" t="s">
        <v>61</v>
      </c>
      <c r="C24" s="92" t="s">
        <v>61</v>
      </c>
      <c r="D24" s="131">
        <v>75</v>
      </c>
      <c r="E24" s="83"/>
      <c r="F24" s="78">
        <f>D24*$H$2/1000</f>
        <v>3.375</v>
      </c>
      <c r="G24" s="298" t="s">
        <v>61</v>
      </c>
      <c r="H24" s="154" t="s">
        <v>61</v>
      </c>
      <c r="I24" s="140">
        <v>75</v>
      </c>
      <c r="J24" s="141"/>
      <c r="K24" s="136">
        <f t="shared" ref="K24:K27" si="7">I24*$H$2/1000</f>
        <v>3.375</v>
      </c>
      <c r="L24" s="298"/>
      <c r="M24" s="154"/>
      <c r="N24" s="140"/>
      <c r="O24" s="141"/>
      <c r="P24" s="136">
        <f t="shared" ref="P24:P28" si="8">N24*$H$2/1000</f>
        <v>0</v>
      </c>
      <c r="Q24" s="314" t="s">
        <v>61</v>
      </c>
      <c r="R24" s="92" t="s">
        <v>61</v>
      </c>
      <c r="S24" s="131">
        <v>75</v>
      </c>
      <c r="T24" s="83"/>
      <c r="U24" s="78">
        <f t="shared" ref="U24:U32" si="9">S24*$H$2/1000</f>
        <v>3.375</v>
      </c>
      <c r="V24" s="394"/>
      <c r="W24" s="395"/>
      <c r="X24" s="395"/>
      <c r="Y24" s="395"/>
      <c r="Z24" s="396"/>
    </row>
    <row r="25" spans="1:26" s="122" customFormat="1" ht="13.95" customHeight="1" x14ac:dyDescent="0.3">
      <c r="A25" s="388"/>
      <c r="B25" s="414"/>
      <c r="C25" s="131"/>
      <c r="D25" s="131"/>
      <c r="E25" s="83"/>
      <c r="F25" s="78"/>
      <c r="G25" s="299"/>
      <c r="H25" s="140"/>
      <c r="I25" s="140"/>
      <c r="J25" s="141"/>
      <c r="K25" s="136">
        <f t="shared" si="7"/>
        <v>0</v>
      </c>
      <c r="L25" s="299"/>
      <c r="M25" s="140"/>
      <c r="N25" s="140"/>
      <c r="O25" s="141"/>
      <c r="P25" s="136">
        <f t="shared" si="8"/>
        <v>0</v>
      </c>
      <c r="Q25" s="315"/>
      <c r="R25" s="131"/>
      <c r="S25" s="131"/>
      <c r="T25" s="83"/>
      <c r="U25" s="78">
        <f t="shared" si="9"/>
        <v>0</v>
      </c>
      <c r="V25" s="394"/>
      <c r="W25" s="395"/>
      <c r="X25" s="395"/>
      <c r="Y25" s="395"/>
      <c r="Z25" s="396"/>
    </row>
    <row r="26" spans="1:26" s="122" customFormat="1" ht="13.95" customHeight="1" x14ac:dyDescent="0.3">
      <c r="A26" s="388"/>
      <c r="B26" s="414"/>
      <c r="C26" s="131"/>
      <c r="D26" s="131"/>
      <c r="E26" s="83"/>
      <c r="F26" s="78"/>
      <c r="G26" s="299"/>
      <c r="H26" s="140"/>
      <c r="I26" s="140"/>
      <c r="J26" s="141"/>
      <c r="K26" s="136">
        <f t="shared" si="7"/>
        <v>0</v>
      </c>
      <c r="L26" s="299"/>
      <c r="M26" s="140"/>
      <c r="N26" s="140"/>
      <c r="O26" s="141"/>
      <c r="P26" s="136">
        <f t="shared" si="8"/>
        <v>0</v>
      </c>
      <c r="Q26" s="315"/>
      <c r="R26" s="131"/>
      <c r="S26" s="131"/>
      <c r="T26" s="83"/>
      <c r="U26" s="78">
        <f t="shared" si="9"/>
        <v>0</v>
      </c>
      <c r="V26" s="394"/>
      <c r="W26" s="395"/>
      <c r="X26" s="395"/>
      <c r="Y26" s="395"/>
      <c r="Z26" s="396"/>
    </row>
    <row r="27" spans="1:26" s="122" customFormat="1" ht="13.95" customHeight="1" x14ac:dyDescent="0.3">
      <c r="A27" s="388"/>
      <c r="B27" s="415"/>
      <c r="C27" s="131"/>
      <c r="D27" s="131"/>
      <c r="E27" s="83"/>
      <c r="F27" s="78"/>
      <c r="G27" s="300"/>
      <c r="H27" s="140"/>
      <c r="I27" s="140"/>
      <c r="J27" s="141"/>
      <c r="K27" s="136">
        <f t="shared" si="7"/>
        <v>0</v>
      </c>
      <c r="L27" s="300"/>
      <c r="M27" s="140"/>
      <c r="N27" s="140"/>
      <c r="O27" s="141"/>
      <c r="P27" s="136">
        <f t="shared" si="8"/>
        <v>0</v>
      </c>
      <c r="Q27" s="316"/>
      <c r="R27" s="131"/>
      <c r="S27" s="131"/>
      <c r="T27" s="83"/>
      <c r="U27" s="78">
        <f t="shared" si="9"/>
        <v>0</v>
      </c>
      <c r="V27" s="394"/>
      <c r="W27" s="395"/>
      <c r="X27" s="395"/>
      <c r="Y27" s="395"/>
      <c r="Z27" s="396"/>
    </row>
    <row r="28" spans="1:26" s="122" customFormat="1" ht="15" customHeight="1" x14ac:dyDescent="0.3">
      <c r="A28" s="385" t="s">
        <v>58</v>
      </c>
      <c r="B28" s="327" t="s">
        <v>269</v>
      </c>
      <c r="C28" s="55" t="s">
        <v>118</v>
      </c>
      <c r="D28" s="64">
        <v>0.6</v>
      </c>
      <c r="E28" s="69"/>
      <c r="F28" s="78">
        <f>D28*$H$2/1000</f>
        <v>2.7E-2</v>
      </c>
      <c r="G28" s="327" t="s">
        <v>225</v>
      </c>
      <c r="H28" s="55" t="s">
        <v>64</v>
      </c>
      <c r="I28" s="64">
        <v>25</v>
      </c>
      <c r="J28" s="69"/>
      <c r="K28" s="78">
        <f>I28*$H$2/1000</f>
        <v>1.125</v>
      </c>
      <c r="L28" s="327" t="s">
        <v>310</v>
      </c>
      <c r="M28" s="55" t="s">
        <v>108</v>
      </c>
      <c r="N28" s="64">
        <v>50</v>
      </c>
      <c r="O28" s="203"/>
      <c r="P28" s="136">
        <f t="shared" si="8"/>
        <v>2.25</v>
      </c>
      <c r="Q28" s="308" t="s">
        <v>207</v>
      </c>
      <c r="R28" s="144" t="s">
        <v>79</v>
      </c>
      <c r="S28" s="202">
        <v>15</v>
      </c>
      <c r="T28" s="203"/>
      <c r="U28" s="136">
        <f t="shared" si="9"/>
        <v>0.67500000000000004</v>
      </c>
      <c r="V28" s="394"/>
      <c r="W28" s="395"/>
      <c r="X28" s="395"/>
      <c r="Y28" s="395"/>
      <c r="Z28" s="396"/>
    </row>
    <row r="29" spans="1:26" s="122" customFormat="1" ht="16.2" customHeight="1" x14ac:dyDescent="0.3">
      <c r="A29" s="385"/>
      <c r="B29" s="327"/>
      <c r="C29" s="55" t="s">
        <v>44</v>
      </c>
      <c r="D29" s="64">
        <v>5</v>
      </c>
      <c r="E29" s="69"/>
      <c r="F29" s="78">
        <f>D29*$H$2/1000</f>
        <v>0.22500000000000001</v>
      </c>
      <c r="G29" s="327"/>
      <c r="H29" s="55" t="s">
        <v>214</v>
      </c>
      <c r="I29" s="64">
        <v>5</v>
      </c>
      <c r="J29" s="69"/>
      <c r="K29" s="78">
        <f>I29*$H$2/1000</f>
        <v>0.22500000000000001</v>
      </c>
      <c r="L29" s="327"/>
      <c r="M29" s="55"/>
      <c r="N29" s="64"/>
      <c r="O29" s="203"/>
      <c r="P29" s="136"/>
      <c r="Q29" s="308"/>
      <c r="R29" s="144"/>
      <c r="S29" s="202"/>
      <c r="T29" s="203"/>
      <c r="U29" s="136"/>
      <c r="V29" s="394"/>
      <c r="W29" s="395"/>
      <c r="X29" s="395"/>
      <c r="Y29" s="395"/>
      <c r="Z29" s="396"/>
    </row>
    <row r="30" spans="1:26" s="122" customFormat="1" ht="16.2" customHeight="1" x14ac:dyDescent="0.3">
      <c r="A30" s="385"/>
      <c r="B30" s="327"/>
      <c r="C30" s="55"/>
      <c r="D30" s="64"/>
      <c r="E30" s="69"/>
      <c r="F30" s="78"/>
      <c r="G30" s="327"/>
      <c r="H30" s="55"/>
      <c r="I30" s="64"/>
      <c r="J30" s="69"/>
      <c r="K30" s="78"/>
      <c r="L30" s="327"/>
      <c r="M30" s="55"/>
      <c r="N30" s="64"/>
      <c r="O30" s="203"/>
      <c r="P30" s="150"/>
      <c r="Q30" s="308"/>
      <c r="R30" s="144" t="s">
        <v>44</v>
      </c>
      <c r="S30" s="202">
        <v>5</v>
      </c>
      <c r="T30" s="203"/>
      <c r="U30" s="136">
        <f t="shared" si="9"/>
        <v>0.22500000000000001</v>
      </c>
      <c r="V30" s="394"/>
      <c r="W30" s="395"/>
      <c r="X30" s="395"/>
      <c r="Y30" s="395"/>
      <c r="Z30" s="396"/>
    </row>
    <row r="31" spans="1:26" s="122" customFormat="1" ht="16.2" customHeight="1" x14ac:dyDescent="0.3">
      <c r="A31" s="385"/>
      <c r="B31" s="327"/>
      <c r="C31" s="21"/>
      <c r="D31" s="118"/>
      <c r="E31" s="57"/>
      <c r="F31" s="78"/>
      <c r="G31" s="327"/>
      <c r="H31" s="21"/>
      <c r="I31" s="118"/>
      <c r="J31" s="57"/>
      <c r="K31" s="78"/>
      <c r="L31" s="327"/>
      <c r="M31" s="21"/>
      <c r="N31" s="118"/>
      <c r="O31" s="153"/>
      <c r="P31" s="150"/>
      <c r="Q31" s="308"/>
      <c r="R31" s="147" t="s">
        <v>59</v>
      </c>
      <c r="S31" s="134">
        <v>15</v>
      </c>
      <c r="T31" s="153"/>
      <c r="U31" s="136">
        <f t="shared" si="9"/>
        <v>0.67500000000000004</v>
      </c>
      <c r="V31" s="394"/>
      <c r="W31" s="395"/>
      <c r="X31" s="395"/>
      <c r="Y31" s="395"/>
      <c r="Z31" s="396"/>
    </row>
    <row r="32" spans="1:26" s="122" customFormat="1" ht="16.2" customHeight="1" x14ac:dyDescent="0.3">
      <c r="A32" s="385"/>
      <c r="B32" s="327"/>
      <c r="C32" s="21"/>
      <c r="D32" s="118"/>
      <c r="E32" s="57"/>
      <c r="F32" s="78"/>
      <c r="G32" s="327"/>
      <c r="H32" s="21"/>
      <c r="I32" s="118"/>
      <c r="J32" s="57"/>
      <c r="K32" s="78"/>
      <c r="L32" s="327"/>
      <c r="M32" s="21"/>
      <c r="N32" s="118"/>
      <c r="O32" s="153"/>
      <c r="P32" s="150"/>
      <c r="Q32" s="308"/>
      <c r="R32" s="147" t="s">
        <v>67</v>
      </c>
      <c r="S32" s="134">
        <v>5</v>
      </c>
      <c r="T32" s="153"/>
      <c r="U32" s="136">
        <f t="shared" si="9"/>
        <v>0.22500000000000001</v>
      </c>
      <c r="V32" s="394"/>
      <c r="W32" s="395"/>
      <c r="X32" s="395"/>
      <c r="Y32" s="395"/>
      <c r="Z32" s="396"/>
    </row>
    <row r="33" spans="1:26" s="122" customFormat="1" ht="16.2" customHeight="1" x14ac:dyDescent="0.25">
      <c r="A33" s="346" t="s">
        <v>4</v>
      </c>
      <c r="B33" s="347"/>
      <c r="C33" s="21"/>
      <c r="D33" s="118"/>
      <c r="E33" s="58"/>
      <c r="F33" s="11"/>
      <c r="G33" s="124" t="s">
        <v>4</v>
      </c>
      <c r="H33" s="21"/>
      <c r="I33" s="21"/>
      <c r="J33" s="26"/>
      <c r="K33" s="11"/>
      <c r="L33" s="119" t="s">
        <v>4</v>
      </c>
      <c r="M33" s="21">
        <v>1</v>
      </c>
      <c r="N33" s="21"/>
      <c r="O33" s="26"/>
      <c r="P33" s="11"/>
      <c r="Q33" s="124" t="s">
        <v>4</v>
      </c>
      <c r="R33" s="21"/>
      <c r="S33" s="21"/>
      <c r="T33" s="26"/>
      <c r="U33" s="11"/>
      <c r="V33" s="394"/>
      <c r="W33" s="395"/>
      <c r="X33" s="395"/>
      <c r="Y33" s="395"/>
      <c r="Z33" s="396"/>
    </row>
    <row r="34" spans="1:26" s="122" customFormat="1" ht="16.95" customHeight="1" thickBot="1" x14ac:dyDescent="0.3">
      <c r="A34" s="348" t="s">
        <v>1</v>
      </c>
      <c r="B34" s="349"/>
      <c r="C34" s="120"/>
      <c r="D34" s="22"/>
      <c r="E34" s="59"/>
      <c r="F34" s="12"/>
      <c r="G34" s="60" t="s">
        <v>1</v>
      </c>
      <c r="H34" s="120"/>
      <c r="I34" s="22"/>
      <c r="J34" s="27"/>
      <c r="K34" s="12"/>
      <c r="L34" s="73" t="s">
        <v>5</v>
      </c>
      <c r="M34" s="120"/>
      <c r="N34" s="22"/>
      <c r="O34" s="27"/>
      <c r="P34" s="12"/>
      <c r="Q34" s="60" t="s">
        <v>1</v>
      </c>
      <c r="R34" s="120" t="s">
        <v>245</v>
      </c>
      <c r="S34" s="22"/>
      <c r="T34" s="27"/>
      <c r="U34" s="12"/>
      <c r="V34" s="397"/>
      <c r="W34" s="398"/>
      <c r="X34" s="398"/>
      <c r="Y34" s="398"/>
      <c r="Z34" s="399"/>
    </row>
    <row r="35" spans="1:26" s="122" customFormat="1" x14ac:dyDescent="0.3">
      <c r="A35" s="350" t="s">
        <v>6</v>
      </c>
      <c r="B35" s="331" t="s">
        <v>7</v>
      </c>
      <c r="C35" s="332"/>
      <c r="D35" s="13"/>
      <c r="E35" s="13"/>
      <c r="F35" s="13"/>
      <c r="G35" s="331" t="s">
        <v>7</v>
      </c>
      <c r="H35" s="332"/>
      <c r="I35" s="13"/>
      <c r="J35" s="13"/>
      <c r="K35" s="13"/>
      <c r="L35" s="331" t="s">
        <v>7</v>
      </c>
      <c r="M35" s="332"/>
      <c r="N35" s="13"/>
      <c r="O35" s="13"/>
      <c r="P35" s="13"/>
      <c r="Q35" s="331" t="s">
        <v>7</v>
      </c>
      <c r="R35" s="332"/>
      <c r="S35" s="13"/>
      <c r="T35" s="28"/>
      <c r="U35" s="14"/>
      <c r="V35" s="331" t="s">
        <v>7</v>
      </c>
      <c r="W35" s="332"/>
      <c r="X35" s="13"/>
      <c r="Y35" s="28"/>
      <c r="Z35" s="14"/>
    </row>
    <row r="36" spans="1:26" s="122" customFormat="1" ht="13.8" x14ac:dyDescent="0.25">
      <c r="A36" s="351"/>
      <c r="B36" s="337" t="s">
        <v>24</v>
      </c>
      <c r="C36" s="337"/>
      <c r="D36" s="21">
        <v>5.5</v>
      </c>
      <c r="E36" s="21"/>
      <c r="F36" s="117"/>
      <c r="G36" s="337" t="s">
        <v>24</v>
      </c>
      <c r="H36" s="337"/>
      <c r="I36" s="204">
        <v>5.5</v>
      </c>
      <c r="J36" s="21"/>
      <c r="K36" s="117"/>
      <c r="L36" s="337" t="s">
        <v>24</v>
      </c>
      <c r="M36" s="337"/>
      <c r="N36" s="21">
        <v>5.5</v>
      </c>
      <c r="O36" s="21"/>
      <c r="P36" s="117"/>
      <c r="Q36" s="337" t="s">
        <v>24</v>
      </c>
      <c r="R36" s="337"/>
      <c r="S36" s="21">
        <v>5.5</v>
      </c>
      <c r="T36" s="26"/>
      <c r="U36" s="47"/>
      <c r="V36" s="337" t="s">
        <v>24</v>
      </c>
      <c r="W36" s="337"/>
      <c r="X36" s="21"/>
      <c r="Y36" s="26"/>
      <c r="Z36" s="47"/>
    </row>
    <row r="37" spans="1:26" s="122" customFormat="1" ht="13.8" x14ac:dyDescent="0.25">
      <c r="A37" s="351"/>
      <c r="B37" s="337" t="s">
        <v>25</v>
      </c>
      <c r="C37" s="337"/>
      <c r="D37" s="19">
        <f>SUM(E7:E25)</f>
        <v>2.4805194805194803</v>
      </c>
      <c r="E37" s="23"/>
      <c r="F37" s="117"/>
      <c r="G37" s="337" t="s">
        <v>25</v>
      </c>
      <c r="H37" s="337"/>
      <c r="I37" s="19">
        <f>SUM(J7:J25)</f>
        <v>3.1428571428571428</v>
      </c>
      <c r="J37" s="23"/>
      <c r="K37" s="117"/>
      <c r="L37" s="337" t="s">
        <v>25</v>
      </c>
      <c r="M37" s="337"/>
      <c r="N37" s="19">
        <f>SUM(O6:O25)</f>
        <v>2.1155844155844155</v>
      </c>
      <c r="O37" s="23"/>
      <c r="P37" s="117"/>
      <c r="Q37" s="337" t="s">
        <v>25</v>
      </c>
      <c r="R37" s="337"/>
      <c r="S37" s="19">
        <f>SUM(T7:T24)</f>
        <v>0.375</v>
      </c>
      <c r="T37" s="52"/>
      <c r="U37" s="47"/>
      <c r="V37" s="337" t="s">
        <v>25</v>
      </c>
      <c r="W37" s="337"/>
      <c r="X37" s="19"/>
      <c r="Y37" s="52"/>
      <c r="Z37" s="47"/>
    </row>
    <row r="38" spans="1:26" s="122" customFormat="1" ht="13.8" x14ac:dyDescent="0.25">
      <c r="A38" s="351"/>
      <c r="B38" s="337" t="s">
        <v>29</v>
      </c>
      <c r="C38" s="337"/>
      <c r="D38" s="23">
        <v>1.6</v>
      </c>
      <c r="E38" s="23"/>
      <c r="F38" s="117"/>
      <c r="G38" s="337" t="s">
        <v>29</v>
      </c>
      <c r="H38" s="337"/>
      <c r="I38" s="23">
        <v>1.5</v>
      </c>
      <c r="J38" s="23"/>
      <c r="K38" s="117"/>
      <c r="L38" s="337" t="s">
        <v>29</v>
      </c>
      <c r="M38" s="337"/>
      <c r="N38" s="23">
        <v>1.6</v>
      </c>
      <c r="O38" s="23"/>
      <c r="P38" s="117"/>
      <c r="Q38" s="337" t="s">
        <v>29</v>
      </c>
      <c r="R38" s="337"/>
      <c r="S38" s="23">
        <v>1.7</v>
      </c>
      <c r="T38" s="52"/>
      <c r="U38" s="47"/>
      <c r="V38" s="337" t="s">
        <v>29</v>
      </c>
      <c r="W38" s="337"/>
      <c r="X38" s="23"/>
      <c r="Y38" s="52"/>
      <c r="Z38" s="47"/>
    </row>
    <row r="39" spans="1:26" s="122" customFormat="1" ht="13.8" x14ac:dyDescent="0.25">
      <c r="A39" s="352"/>
      <c r="B39" s="337" t="s">
        <v>26</v>
      </c>
      <c r="C39" s="337"/>
      <c r="D39" s="24"/>
      <c r="E39" s="24"/>
      <c r="F39" s="72"/>
      <c r="G39" s="337" t="s">
        <v>26</v>
      </c>
      <c r="H39" s="337"/>
      <c r="I39" s="24"/>
      <c r="J39" s="24"/>
      <c r="K39" s="72"/>
      <c r="L39" s="337" t="s">
        <v>26</v>
      </c>
      <c r="M39" s="337"/>
      <c r="N39" s="24">
        <v>1</v>
      </c>
      <c r="O39" s="24"/>
      <c r="P39" s="72"/>
      <c r="Q39" s="337" t="s">
        <v>26</v>
      </c>
      <c r="R39" s="337"/>
      <c r="S39" s="24"/>
      <c r="T39" s="53"/>
      <c r="U39" s="49"/>
      <c r="V39" s="337" t="s">
        <v>26</v>
      </c>
      <c r="W39" s="337"/>
      <c r="X39" s="24"/>
      <c r="Y39" s="53"/>
      <c r="Z39" s="49"/>
    </row>
    <row r="40" spans="1:26" s="122" customFormat="1" ht="13.8" x14ac:dyDescent="0.25">
      <c r="A40" s="352"/>
      <c r="B40" s="338" t="s">
        <v>11</v>
      </c>
      <c r="C40" s="339"/>
      <c r="D40" s="24"/>
      <c r="E40" s="24"/>
      <c r="F40" s="72"/>
      <c r="G40" s="338" t="s">
        <v>11</v>
      </c>
      <c r="H40" s="339"/>
      <c r="I40" s="24"/>
      <c r="J40" s="24"/>
      <c r="K40" s="72"/>
      <c r="L40" s="338" t="s">
        <v>11</v>
      </c>
      <c r="M40" s="339"/>
      <c r="N40" s="24"/>
      <c r="O40" s="24"/>
      <c r="P40" s="72"/>
      <c r="Q40" s="338" t="s">
        <v>11</v>
      </c>
      <c r="R40" s="339"/>
      <c r="S40" s="24">
        <v>1</v>
      </c>
      <c r="T40" s="53"/>
      <c r="U40" s="49"/>
      <c r="V40" s="338" t="s">
        <v>11</v>
      </c>
      <c r="W40" s="339"/>
      <c r="X40" s="24"/>
      <c r="Y40" s="53"/>
      <c r="Z40" s="49"/>
    </row>
    <row r="41" spans="1:26" s="122" customFormat="1" ht="13.8" x14ac:dyDescent="0.25">
      <c r="A41" s="352"/>
      <c r="B41" s="338" t="s">
        <v>12</v>
      </c>
      <c r="C41" s="339"/>
      <c r="D41" s="24">
        <v>2.5</v>
      </c>
      <c r="E41" s="24"/>
      <c r="F41" s="72"/>
      <c r="G41" s="338" t="s">
        <v>12</v>
      </c>
      <c r="H41" s="339"/>
      <c r="I41" s="24">
        <v>2.5</v>
      </c>
      <c r="J41" s="24"/>
      <c r="K41" s="72"/>
      <c r="L41" s="338" t="s">
        <v>12</v>
      </c>
      <c r="M41" s="339"/>
      <c r="N41" s="24">
        <v>2.5</v>
      </c>
      <c r="O41" s="24"/>
      <c r="P41" s="72"/>
      <c r="Q41" s="338" t="s">
        <v>12</v>
      </c>
      <c r="R41" s="339"/>
      <c r="S41" s="24">
        <v>2.5</v>
      </c>
      <c r="T41" s="53"/>
      <c r="U41" s="49"/>
      <c r="V41" s="338" t="s">
        <v>12</v>
      </c>
      <c r="W41" s="339"/>
      <c r="X41" s="24"/>
      <c r="Y41" s="53"/>
      <c r="Z41" s="49"/>
    </row>
    <row r="42" spans="1:26" s="122" customFormat="1" ht="22.8" thickBot="1" x14ac:dyDescent="0.3">
      <c r="A42" s="353"/>
      <c r="B42" s="340" t="s">
        <v>27</v>
      </c>
      <c r="C42" s="340"/>
      <c r="D42" s="32">
        <f>D36*70+D37*75+D38*25+D39*60+D40*120+D41*45</f>
        <v>723.53896103896102</v>
      </c>
      <c r="E42" s="50"/>
      <c r="F42" s="120"/>
      <c r="G42" s="340" t="s">
        <v>27</v>
      </c>
      <c r="H42" s="340"/>
      <c r="I42" s="32">
        <f>I36*70+I37*75+I38*25+I39*60+I40*120+I41*45</f>
        <v>770.71428571428578</v>
      </c>
      <c r="J42" s="32"/>
      <c r="K42" s="120"/>
      <c r="L42" s="340" t="s">
        <v>27</v>
      </c>
      <c r="M42" s="340"/>
      <c r="N42" s="32">
        <f>N36*70+N37*75+N38*25+N39*60+N40*120+N41*45</f>
        <v>756.16883116883116</v>
      </c>
      <c r="O42" s="32"/>
      <c r="P42" s="120"/>
      <c r="Q42" s="340" t="s">
        <v>27</v>
      </c>
      <c r="R42" s="340"/>
      <c r="S42" s="32">
        <f>S36*70+S37*75+S38*25+S39*60+S40*120+S41*45</f>
        <v>688.125</v>
      </c>
      <c r="T42" s="54"/>
      <c r="U42" s="48"/>
      <c r="V42" s="340" t="s">
        <v>27</v>
      </c>
      <c r="W42" s="340"/>
      <c r="X42" s="32">
        <f>X36*70+X37*75+X38*25+X39*60+X40*120+X41*45</f>
        <v>0</v>
      </c>
      <c r="Y42" s="54"/>
      <c r="Z42" s="48"/>
    </row>
    <row r="43" spans="1:26" s="15" customFormat="1" x14ac:dyDescent="0.3">
      <c r="A43" s="43"/>
      <c r="B43" s="15" t="s">
        <v>2</v>
      </c>
      <c r="I43" s="15" t="s">
        <v>10</v>
      </c>
      <c r="S43" s="15" t="s">
        <v>3</v>
      </c>
      <c r="U43" s="43"/>
      <c r="W43" s="43"/>
      <c r="X43" s="43"/>
      <c r="Y43" s="43"/>
      <c r="Z43" s="43"/>
    </row>
    <row r="44" spans="1:26" s="123" customFormat="1" ht="13.8" x14ac:dyDescent="0.3">
      <c r="A44" s="341" t="s">
        <v>34</v>
      </c>
      <c r="B44" s="341"/>
      <c r="C44" s="341"/>
      <c r="D44" s="341"/>
      <c r="E44" s="341"/>
      <c r="F44" s="341"/>
      <c r="G44" s="341"/>
      <c r="H44" s="341"/>
      <c r="I44" s="341"/>
      <c r="J44" s="341"/>
      <c r="K44" s="341"/>
      <c r="L44" s="341"/>
      <c r="M44" s="341"/>
      <c r="N44" s="341"/>
      <c r="O44" s="341"/>
      <c r="P44" s="341"/>
    </row>
    <row r="45" spans="1:26" s="123" customFormat="1" ht="19.8" x14ac:dyDescent="0.3">
      <c r="A45" s="70" t="s">
        <v>9</v>
      </c>
      <c r="C45" s="25"/>
      <c r="D45" s="25"/>
      <c r="E45" s="25"/>
      <c r="F45" s="25"/>
      <c r="H45" s="25"/>
      <c r="I45" s="25"/>
      <c r="J45" s="25"/>
      <c r="K45" s="25"/>
      <c r="M45" s="25"/>
      <c r="N45" s="25"/>
      <c r="O45" s="25"/>
      <c r="P45" s="25"/>
      <c r="Q45" s="71" t="s">
        <v>13</v>
      </c>
      <c r="R45" s="51"/>
      <c r="S45" s="51"/>
      <c r="T45" s="51"/>
      <c r="U45" s="51"/>
      <c r="V45" s="42"/>
      <c r="W45" s="51"/>
      <c r="X45" s="51"/>
      <c r="Y45" s="51"/>
      <c r="Z45" s="25"/>
    </row>
    <row r="46" spans="1:26" s="122" customFormat="1" ht="13.8" x14ac:dyDescent="0.3">
      <c r="A46" s="342" t="s">
        <v>8</v>
      </c>
      <c r="B46" s="342"/>
      <c r="C46" s="342"/>
      <c r="D46" s="342"/>
      <c r="E46" s="342"/>
      <c r="F46" s="342"/>
      <c r="G46" s="342"/>
      <c r="H46" s="342"/>
      <c r="I46" s="342"/>
      <c r="J46" s="342"/>
      <c r="K46" s="342"/>
      <c r="L46" s="342"/>
      <c r="M46" s="342"/>
      <c r="N46" s="342"/>
      <c r="O46" s="342"/>
      <c r="P46" s="342"/>
    </row>
  </sheetData>
  <mergeCells count="83">
    <mergeCell ref="A1:P1"/>
    <mergeCell ref="A2:G2"/>
    <mergeCell ref="S2:W2"/>
    <mergeCell ref="B3:F3"/>
    <mergeCell ref="G3:K3"/>
    <mergeCell ref="L3:P3"/>
    <mergeCell ref="Q3:U3"/>
    <mergeCell ref="V3:Z3"/>
    <mergeCell ref="V5:Z34"/>
    <mergeCell ref="A7:A13"/>
    <mergeCell ref="B7:B13"/>
    <mergeCell ref="G7:G13"/>
    <mergeCell ref="Q7:Q13"/>
    <mergeCell ref="A5:A6"/>
    <mergeCell ref="B5:B6"/>
    <mergeCell ref="G5:G6"/>
    <mergeCell ref="L5:L13"/>
    <mergeCell ref="Q5:Q6"/>
    <mergeCell ref="Q14:Q19"/>
    <mergeCell ref="A24:A27"/>
    <mergeCell ref="B24:B27"/>
    <mergeCell ref="G24:G27"/>
    <mergeCell ref="L24:L27"/>
    <mergeCell ref="Q24:Q27"/>
    <mergeCell ref="A14:A19"/>
    <mergeCell ref="B14:B19"/>
    <mergeCell ref="G14:G19"/>
    <mergeCell ref="L14:L19"/>
    <mergeCell ref="A28:A32"/>
    <mergeCell ref="B28:B32"/>
    <mergeCell ref="G28:G32"/>
    <mergeCell ref="L28:L32"/>
    <mergeCell ref="Q28:Q32"/>
    <mergeCell ref="A35:A42"/>
    <mergeCell ref="B35:C35"/>
    <mergeCell ref="G35:H35"/>
    <mergeCell ref="L35:M35"/>
    <mergeCell ref="Q35:R35"/>
    <mergeCell ref="B37:C37"/>
    <mergeCell ref="G37:H37"/>
    <mergeCell ref="L37:M37"/>
    <mergeCell ref="Q37:R37"/>
    <mergeCell ref="A33:B33"/>
    <mergeCell ref="V35:W35"/>
    <mergeCell ref="B36:C36"/>
    <mergeCell ref="G36:H36"/>
    <mergeCell ref="L36:M36"/>
    <mergeCell ref="Q36:R36"/>
    <mergeCell ref="V36:W36"/>
    <mergeCell ref="V37:W37"/>
    <mergeCell ref="B38:C38"/>
    <mergeCell ref="G38:H38"/>
    <mergeCell ref="L38:M38"/>
    <mergeCell ref="Q38:R38"/>
    <mergeCell ref="V38:W38"/>
    <mergeCell ref="V39:W39"/>
    <mergeCell ref="B40:C40"/>
    <mergeCell ref="G40:H40"/>
    <mergeCell ref="L40:M40"/>
    <mergeCell ref="Q40:R40"/>
    <mergeCell ref="V40:W40"/>
    <mergeCell ref="V41:W41"/>
    <mergeCell ref="B42:C42"/>
    <mergeCell ref="G42:H42"/>
    <mergeCell ref="L42:M42"/>
    <mergeCell ref="Q42:R42"/>
    <mergeCell ref="V42:W42"/>
    <mergeCell ref="Q20:Q23"/>
    <mergeCell ref="A44:P44"/>
    <mergeCell ref="A46:P46"/>
    <mergeCell ref="A20:A23"/>
    <mergeCell ref="B20:B23"/>
    <mergeCell ref="G20:G23"/>
    <mergeCell ref="L20:L23"/>
    <mergeCell ref="B41:C41"/>
    <mergeCell ref="G41:H41"/>
    <mergeCell ref="L41:M41"/>
    <mergeCell ref="Q41:R41"/>
    <mergeCell ref="B39:C39"/>
    <mergeCell ref="G39:H39"/>
    <mergeCell ref="L39:M39"/>
    <mergeCell ref="Q39:R39"/>
    <mergeCell ref="A34:B34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7" orientation="landscape" r:id="rId1"/>
  <headerFooter alignWithMargins="0"/>
  <rowBreaks count="1" manualBreakCount="1">
    <brk id="3" max="16383" man="1"/>
  </rowBreaks>
  <colBreaks count="1" manualBreakCount="1">
    <brk id="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79C6E-8BD3-473C-95B3-528ED109BE28}">
  <sheetPr>
    <pageSetUpPr fitToPage="1"/>
  </sheetPr>
  <dimension ref="A1:AF46"/>
  <sheetViews>
    <sheetView view="pageBreakPreview" zoomScale="70" zoomScaleNormal="100" zoomScaleSheetLayoutView="70" workbookViewId="0">
      <selection activeCell="L24" sqref="L24:P27"/>
    </sheetView>
  </sheetViews>
  <sheetFormatPr defaultColWidth="8.77734375" defaultRowHeight="16.2" x14ac:dyDescent="0.3"/>
  <cols>
    <col min="1" max="1" width="4.109375" style="16" customWidth="1"/>
    <col min="2" max="2" width="6.6640625" style="17" customWidth="1"/>
    <col min="3" max="3" width="14.109375" style="16" customWidth="1"/>
    <col min="4" max="4" width="9.77734375" style="16" customWidth="1"/>
    <col min="5" max="5" width="4" style="16" hidden="1" customWidth="1"/>
    <col min="6" max="6" width="7.109375" style="16" customWidth="1"/>
    <col min="7" max="7" width="7.109375" style="17" customWidth="1"/>
    <col min="8" max="8" width="15.6640625" style="16" customWidth="1"/>
    <col min="9" max="9" width="7.6640625" style="16" customWidth="1"/>
    <col min="10" max="10" width="7.109375" style="16" hidden="1" customWidth="1"/>
    <col min="11" max="11" width="7.21875" style="16" customWidth="1"/>
    <col min="12" max="12" width="6.109375" style="17" customWidth="1"/>
    <col min="13" max="13" width="15.109375" style="16" customWidth="1"/>
    <col min="14" max="14" width="8.44140625" style="16" customWidth="1"/>
    <col min="15" max="15" width="3" style="16" hidden="1" customWidth="1"/>
    <col min="16" max="16" width="6.6640625" style="16" customWidth="1"/>
    <col min="17" max="17" width="7.5546875" style="17" customWidth="1"/>
    <col min="18" max="18" width="13.88671875" style="16" customWidth="1"/>
    <col min="19" max="19" width="9" style="16" customWidth="1"/>
    <col min="20" max="20" width="4.21875" style="16" hidden="1" customWidth="1"/>
    <col min="21" max="21" width="7" style="16" customWidth="1"/>
    <col min="22" max="22" width="6.6640625" style="17" customWidth="1"/>
    <col min="23" max="23" width="13.33203125" style="16" customWidth="1"/>
    <col min="24" max="24" width="9.21875" style="16" customWidth="1"/>
    <col min="25" max="25" width="4" style="16" hidden="1" customWidth="1"/>
    <col min="26" max="26" width="8.21875" style="16" customWidth="1"/>
    <col min="27" max="16384" width="8.77734375" style="16"/>
  </cols>
  <sheetData>
    <row r="1" spans="1:32" ht="22.2" x14ac:dyDescent="0.3">
      <c r="A1" s="293" t="s">
        <v>330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121"/>
      <c r="R1" s="121"/>
      <c r="S1" s="37" t="s">
        <v>51</v>
      </c>
      <c r="T1" s="37"/>
      <c r="U1" s="37"/>
      <c r="V1" s="37"/>
      <c r="W1" s="37"/>
      <c r="X1" s="37"/>
      <c r="Y1" s="37"/>
      <c r="Z1" s="37"/>
      <c r="AA1" s="37"/>
      <c r="AB1" s="38"/>
      <c r="AC1" s="38"/>
      <c r="AD1" s="38"/>
      <c r="AE1" s="38"/>
      <c r="AF1" s="38"/>
    </row>
    <row r="2" spans="1:32" s="43" customFormat="1" ht="18.600000000000001" customHeight="1" thickBot="1" x14ac:dyDescent="0.35">
      <c r="A2" s="294" t="s">
        <v>278</v>
      </c>
      <c r="B2" s="295"/>
      <c r="C2" s="295"/>
      <c r="D2" s="295"/>
      <c r="E2" s="295"/>
      <c r="F2" s="295"/>
      <c r="G2" s="295"/>
      <c r="H2" s="43">
        <v>45</v>
      </c>
      <c r="L2" s="15"/>
      <c r="S2" s="320" t="s">
        <v>52</v>
      </c>
      <c r="T2" s="320"/>
      <c r="U2" s="320"/>
      <c r="V2" s="320"/>
      <c r="W2" s="320"/>
      <c r="X2" s="39"/>
      <c r="Y2" s="39"/>
      <c r="Z2" s="39"/>
      <c r="AA2" s="38"/>
    </row>
    <row r="3" spans="1:32" s="45" customFormat="1" ht="13.8" x14ac:dyDescent="0.25">
      <c r="A3" s="44" t="s">
        <v>0</v>
      </c>
      <c r="B3" s="321">
        <v>46293</v>
      </c>
      <c r="C3" s="322"/>
      <c r="D3" s="322"/>
      <c r="E3" s="322"/>
      <c r="F3" s="323"/>
      <c r="G3" s="321">
        <v>46294</v>
      </c>
      <c r="H3" s="322"/>
      <c r="I3" s="322"/>
      <c r="J3" s="322"/>
      <c r="K3" s="323"/>
      <c r="L3" s="321">
        <v>46295</v>
      </c>
      <c r="M3" s="322"/>
      <c r="N3" s="322"/>
      <c r="O3" s="322"/>
      <c r="P3" s="323"/>
      <c r="Q3" s="321">
        <v>46296</v>
      </c>
      <c r="R3" s="322"/>
      <c r="S3" s="322"/>
      <c r="T3" s="322"/>
      <c r="U3" s="323"/>
      <c r="V3" s="321">
        <v>46297</v>
      </c>
      <c r="W3" s="322"/>
      <c r="X3" s="322"/>
      <c r="Y3" s="322"/>
      <c r="Z3" s="323"/>
    </row>
    <row r="4" spans="1:32" s="45" customFormat="1" ht="16.2" customHeight="1" x14ac:dyDescent="0.25">
      <c r="A4" s="46" t="s">
        <v>53</v>
      </c>
      <c r="B4" s="7" t="s">
        <v>55</v>
      </c>
      <c r="C4" s="8" t="s">
        <v>72</v>
      </c>
      <c r="D4" s="118" t="s">
        <v>70</v>
      </c>
      <c r="E4" s="58"/>
      <c r="F4" s="9" t="s">
        <v>71</v>
      </c>
      <c r="G4" s="10" t="s">
        <v>55</v>
      </c>
      <c r="H4" s="8" t="s">
        <v>72</v>
      </c>
      <c r="I4" s="118" t="s">
        <v>70</v>
      </c>
      <c r="J4" s="57"/>
      <c r="K4" s="9" t="s">
        <v>71</v>
      </c>
      <c r="L4" s="63" t="s">
        <v>55</v>
      </c>
      <c r="M4" s="8" t="s">
        <v>72</v>
      </c>
      <c r="N4" s="118" t="s">
        <v>70</v>
      </c>
      <c r="O4" s="57"/>
      <c r="P4" s="9" t="s">
        <v>71</v>
      </c>
      <c r="Q4" s="10" t="s">
        <v>55</v>
      </c>
      <c r="R4" s="8" t="s">
        <v>72</v>
      </c>
      <c r="S4" s="118" t="s">
        <v>70</v>
      </c>
      <c r="T4" s="57"/>
      <c r="U4" s="9" t="s">
        <v>71</v>
      </c>
      <c r="V4" s="10" t="s">
        <v>55</v>
      </c>
      <c r="W4" s="8" t="s">
        <v>72</v>
      </c>
      <c r="X4" s="118" t="s">
        <v>70</v>
      </c>
      <c r="Y4" s="57"/>
      <c r="Z4" s="9" t="s">
        <v>71</v>
      </c>
    </row>
    <row r="5" spans="1:32" s="45" customFormat="1" ht="13.95" customHeight="1" x14ac:dyDescent="0.25">
      <c r="A5" s="379" t="s">
        <v>45</v>
      </c>
      <c r="B5" s="404" t="s">
        <v>189</v>
      </c>
      <c r="C5" s="392"/>
      <c r="D5" s="392"/>
      <c r="E5" s="392"/>
      <c r="F5" s="393"/>
      <c r="G5" s="358" t="s">
        <v>154</v>
      </c>
      <c r="H5" s="133" t="s">
        <v>63</v>
      </c>
      <c r="I5" s="140">
        <v>110</v>
      </c>
      <c r="J5" s="141"/>
      <c r="K5" s="136">
        <f>I5*$H$2/1000</f>
        <v>4.95</v>
      </c>
      <c r="L5" s="400" t="s">
        <v>340</v>
      </c>
      <c r="M5" s="133" t="s">
        <v>296</v>
      </c>
      <c r="N5" s="140">
        <v>180</v>
      </c>
      <c r="O5" s="141"/>
      <c r="P5" s="136">
        <f>N5*$H$2/1000</f>
        <v>8.1</v>
      </c>
      <c r="Q5" s="358"/>
      <c r="R5" s="133"/>
      <c r="S5" s="140"/>
      <c r="T5" s="141"/>
      <c r="U5" s="136"/>
      <c r="V5" s="358"/>
      <c r="W5" s="133"/>
      <c r="X5" s="140"/>
      <c r="Y5" s="141"/>
      <c r="Z5" s="136"/>
    </row>
    <row r="6" spans="1:32" s="45" customFormat="1" ht="16.2" customHeight="1" x14ac:dyDescent="0.25">
      <c r="A6" s="379"/>
      <c r="B6" s="405"/>
      <c r="C6" s="395"/>
      <c r="D6" s="395"/>
      <c r="E6" s="395"/>
      <c r="F6" s="396"/>
      <c r="G6" s="358"/>
      <c r="H6" s="140" t="s">
        <v>181</v>
      </c>
      <c r="I6" s="140">
        <v>0.6</v>
      </c>
      <c r="J6" s="141"/>
      <c r="K6" s="136">
        <f>I6*$H$2/1000</f>
        <v>2.7E-2</v>
      </c>
      <c r="L6" s="401"/>
      <c r="M6" s="142" t="s">
        <v>66</v>
      </c>
      <c r="N6" s="176">
        <v>55</v>
      </c>
      <c r="O6" s="143"/>
      <c r="P6" s="136">
        <f t="shared" ref="P6:P12" si="0">N6*$H$2/1000</f>
        <v>2.4750000000000001</v>
      </c>
      <c r="Q6" s="358"/>
      <c r="R6" s="140"/>
      <c r="S6" s="140"/>
      <c r="T6" s="141"/>
      <c r="U6" s="136"/>
      <c r="V6" s="358"/>
      <c r="W6" s="140"/>
      <c r="X6" s="140"/>
      <c r="Y6" s="141"/>
      <c r="Z6" s="136"/>
    </row>
    <row r="7" spans="1:32" s="122" customFormat="1" ht="15" customHeight="1" x14ac:dyDescent="0.3">
      <c r="A7" s="384" t="s">
        <v>95</v>
      </c>
      <c r="B7" s="405"/>
      <c r="C7" s="395"/>
      <c r="D7" s="395"/>
      <c r="E7" s="395"/>
      <c r="F7" s="396"/>
      <c r="G7" s="373" t="s">
        <v>348</v>
      </c>
      <c r="H7" s="144" t="s">
        <v>349</v>
      </c>
      <c r="I7" s="144">
        <v>85</v>
      </c>
      <c r="J7" s="145">
        <f>I7/35</f>
        <v>2.4285714285714284</v>
      </c>
      <c r="K7" s="136">
        <f t="shared" ref="K7:K16" si="1">I7*$H$2/1000</f>
        <v>3.8250000000000002</v>
      </c>
      <c r="L7" s="401"/>
      <c r="M7" s="142" t="s">
        <v>208</v>
      </c>
      <c r="N7" s="142">
        <v>15</v>
      </c>
      <c r="O7" s="177">
        <f>N7/50</f>
        <v>0.3</v>
      </c>
      <c r="P7" s="136">
        <f t="shared" si="0"/>
        <v>0.67500000000000004</v>
      </c>
      <c r="Q7" s="327"/>
      <c r="R7" s="84"/>
      <c r="S7" s="84"/>
      <c r="T7" s="85"/>
      <c r="U7" s="78"/>
      <c r="V7" s="373"/>
      <c r="W7" s="144"/>
      <c r="X7" s="144"/>
      <c r="Y7" s="145"/>
      <c r="Z7" s="136"/>
    </row>
    <row r="8" spans="1:32" s="122" customFormat="1" ht="15" x14ac:dyDescent="0.3">
      <c r="A8" s="385"/>
      <c r="B8" s="405"/>
      <c r="C8" s="395"/>
      <c r="D8" s="395"/>
      <c r="E8" s="395"/>
      <c r="F8" s="396"/>
      <c r="G8" s="308"/>
      <c r="H8" s="140" t="s">
        <v>176</v>
      </c>
      <c r="I8" s="140">
        <v>35</v>
      </c>
      <c r="J8" s="140"/>
      <c r="K8" s="136">
        <f t="shared" si="1"/>
        <v>1.575</v>
      </c>
      <c r="L8" s="401"/>
      <c r="M8" s="140" t="s">
        <v>59</v>
      </c>
      <c r="N8" s="142">
        <v>15</v>
      </c>
      <c r="O8" s="149"/>
      <c r="P8" s="136">
        <f t="shared" si="0"/>
        <v>0.67500000000000004</v>
      </c>
      <c r="Q8" s="327"/>
      <c r="R8" s="84"/>
      <c r="S8" s="84"/>
      <c r="T8" s="85"/>
      <c r="U8" s="78"/>
      <c r="V8" s="308"/>
      <c r="W8" s="140"/>
      <c r="X8" s="140"/>
      <c r="Y8" s="140"/>
      <c r="Z8" s="136"/>
    </row>
    <row r="9" spans="1:32" s="122" customFormat="1" ht="15" x14ac:dyDescent="0.3">
      <c r="A9" s="385"/>
      <c r="B9" s="405"/>
      <c r="C9" s="395"/>
      <c r="D9" s="395"/>
      <c r="E9" s="395"/>
      <c r="F9" s="396"/>
      <c r="G9" s="308"/>
      <c r="H9" s="147"/>
      <c r="I9" s="147"/>
      <c r="J9" s="147"/>
      <c r="K9" s="136"/>
      <c r="L9" s="401"/>
      <c r="M9" s="142" t="s">
        <v>222</v>
      </c>
      <c r="N9" s="142">
        <v>5</v>
      </c>
      <c r="O9" s="143"/>
      <c r="P9" s="136">
        <f t="shared" si="0"/>
        <v>0.22500000000000001</v>
      </c>
      <c r="Q9" s="327"/>
      <c r="R9" s="87"/>
      <c r="S9" s="87"/>
      <c r="T9" s="87"/>
      <c r="U9" s="78"/>
      <c r="V9" s="308"/>
      <c r="W9" s="147"/>
      <c r="X9" s="147"/>
      <c r="Y9" s="147"/>
      <c r="Z9" s="136"/>
    </row>
    <row r="10" spans="1:32" s="122" customFormat="1" ht="15" x14ac:dyDescent="0.3">
      <c r="A10" s="385"/>
      <c r="B10" s="405"/>
      <c r="C10" s="395"/>
      <c r="D10" s="395"/>
      <c r="E10" s="395"/>
      <c r="F10" s="396"/>
      <c r="G10" s="308"/>
      <c r="H10" s="147" t="s">
        <v>223</v>
      </c>
      <c r="I10" s="147">
        <v>10</v>
      </c>
      <c r="J10" s="147"/>
      <c r="K10" s="136">
        <f t="shared" si="1"/>
        <v>0.45</v>
      </c>
      <c r="L10" s="401"/>
      <c r="M10" s="142" t="s">
        <v>67</v>
      </c>
      <c r="N10" s="142">
        <v>5</v>
      </c>
      <c r="O10" s="143"/>
      <c r="P10" s="136">
        <f t="shared" si="0"/>
        <v>0.22500000000000001</v>
      </c>
      <c r="Q10" s="327"/>
      <c r="R10" s="87"/>
      <c r="S10" s="87"/>
      <c r="T10" s="87"/>
      <c r="U10" s="78"/>
      <c r="V10" s="308"/>
      <c r="W10" s="147"/>
      <c r="X10" s="147"/>
      <c r="Y10" s="147"/>
      <c r="Z10" s="136"/>
    </row>
    <row r="11" spans="1:32" s="122" customFormat="1" ht="15" x14ac:dyDescent="0.3">
      <c r="A11" s="385"/>
      <c r="B11" s="405"/>
      <c r="C11" s="395"/>
      <c r="D11" s="395"/>
      <c r="E11" s="395"/>
      <c r="F11" s="396"/>
      <c r="G11" s="308"/>
      <c r="H11" s="147"/>
      <c r="I11" s="147"/>
      <c r="J11" s="148"/>
      <c r="K11" s="136">
        <f t="shared" si="1"/>
        <v>0</v>
      </c>
      <c r="L11" s="401"/>
      <c r="M11" s="142" t="s">
        <v>274</v>
      </c>
      <c r="N11" s="142">
        <v>35</v>
      </c>
      <c r="O11" s="143">
        <f>N11/35</f>
        <v>1</v>
      </c>
      <c r="P11" s="136">
        <f t="shared" si="0"/>
        <v>1.575</v>
      </c>
      <c r="Q11" s="327"/>
      <c r="R11" s="87"/>
      <c r="S11" s="87"/>
      <c r="T11" s="88"/>
      <c r="U11" s="78"/>
      <c r="V11" s="308"/>
      <c r="W11" s="147"/>
      <c r="X11" s="147"/>
      <c r="Y11" s="148"/>
      <c r="Z11" s="136"/>
    </row>
    <row r="12" spans="1:32" s="122" customFormat="1" ht="15" x14ac:dyDescent="0.3">
      <c r="A12" s="385"/>
      <c r="B12" s="405"/>
      <c r="C12" s="395"/>
      <c r="D12" s="395"/>
      <c r="E12" s="395"/>
      <c r="F12" s="396"/>
      <c r="G12" s="308"/>
      <c r="H12" s="147"/>
      <c r="I12" s="147"/>
      <c r="J12" s="148"/>
      <c r="K12" s="136">
        <f t="shared" si="1"/>
        <v>0</v>
      </c>
      <c r="L12" s="401"/>
      <c r="M12" s="142" t="s">
        <v>219</v>
      </c>
      <c r="N12" s="142"/>
      <c r="O12" s="143"/>
      <c r="P12" s="136">
        <f t="shared" si="0"/>
        <v>0</v>
      </c>
      <c r="Q12" s="327"/>
      <c r="R12" s="87"/>
      <c r="S12" s="87"/>
      <c r="T12" s="88"/>
      <c r="U12" s="78"/>
      <c r="V12" s="308"/>
      <c r="W12" s="147"/>
      <c r="X12" s="147"/>
      <c r="Y12" s="148"/>
      <c r="Z12" s="136"/>
    </row>
    <row r="13" spans="1:32" s="122" customFormat="1" ht="15" x14ac:dyDescent="0.3">
      <c r="A13" s="385"/>
      <c r="B13" s="405"/>
      <c r="C13" s="395"/>
      <c r="D13" s="395"/>
      <c r="E13" s="395"/>
      <c r="F13" s="396"/>
      <c r="G13" s="308"/>
      <c r="H13" s="147"/>
      <c r="I13" s="147"/>
      <c r="J13" s="148"/>
      <c r="K13" s="136">
        <f t="shared" si="1"/>
        <v>0</v>
      </c>
      <c r="L13" s="402"/>
      <c r="M13" s="142"/>
      <c r="N13" s="142"/>
      <c r="O13" s="143"/>
      <c r="P13" s="136"/>
      <c r="Q13" s="327"/>
      <c r="R13" s="87"/>
      <c r="S13" s="87"/>
      <c r="T13" s="88"/>
      <c r="U13" s="78"/>
      <c r="V13" s="308"/>
      <c r="W13" s="147"/>
      <c r="X13" s="147"/>
      <c r="Y13" s="148"/>
      <c r="Z13" s="136"/>
    </row>
    <row r="14" spans="1:32" s="122" customFormat="1" ht="15" customHeight="1" x14ac:dyDescent="0.3">
      <c r="A14" s="384" t="s">
        <v>68</v>
      </c>
      <c r="B14" s="405"/>
      <c r="C14" s="395"/>
      <c r="D14" s="395"/>
      <c r="E14" s="395"/>
      <c r="F14" s="396"/>
      <c r="G14" s="308" t="s">
        <v>206</v>
      </c>
      <c r="H14" s="144" t="s">
        <v>44</v>
      </c>
      <c r="I14" s="147">
        <v>45</v>
      </c>
      <c r="J14" s="148">
        <f>I14/50</f>
        <v>0.9</v>
      </c>
      <c r="K14" s="136">
        <f t="shared" si="1"/>
        <v>2.0249999999999999</v>
      </c>
      <c r="L14" s="403" t="s">
        <v>266</v>
      </c>
      <c r="M14" s="168" t="s">
        <v>350</v>
      </c>
      <c r="N14" s="117">
        <v>80</v>
      </c>
      <c r="O14" s="130">
        <f>N14*0.65/40</f>
        <v>1.3</v>
      </c>
      <c r="P14" s="136">
        <f t="shared" ref="P14:P15" si="2">N14*$H$2/1000</f>
        <v>3.6</v>
      </c>
      <c r="Q14" s="373"/>
      <c r="R14" s="144"/>
      <c r="S14" s="147"/>
      <c r="T14" s="141"/>
      <c r="U14" s="136"/>
      <c r="V14" s="308"/>
      <c r="W14" s="144"/>
      <c r="X14" s="147"/>
      <c r="Y14" s="148"/>
      <c r="Z14" s="150"/>
    </row>
    <row r="15" spans="1:32" s="122" customFormat="1" ht="15" x14ac:dyDescent="0.3">
      <c r="A15" s="385"/>
      <c r="B15" s="405"/>
      <c r="C15" s="395"/>
      <c r="D15" s="395"/>
      <c r="E15" s="395"/>
      <c r="F15" s="396"/>
      <c r="G15" s="308"/>
      <c r="H15" s="147" t="s">
        <v>79</v>
      </c>
      <c r="I15" s="147">
        <v>25</v>
      </c>
      <c r="J15" s="148"/>
      <c r="K15" s="136">
        <f t="shared" si="1"/>
        <v>1.125</v>
      </c>
      <c r="L15" s="403"/>
      <c r="M15" s="151"/>
      <c r="N15" s="151"/>
      <c r="O15" s="152"/>
      <c r="P15" s="136">
        <f t="shared" si="2"/>
        <v>0</v>
      </c>
      <c r="Q15" s="308"/>
      <c r="R15" s="147"/>
      <c r="S15" s="147"/>
      <c r="T15" s="141"/>
      <c r="U15" s="136"/>
      <c r="V15" s="308"/>
      <c r="W15" s="147"/>
      <c r="X15" s="147"/>
      <c r="Y15" s="148"/>
      <c r="Z15" s="150"/>
    </row>
    <row r="16" spans="1:32" s="122" customFormat="1" ht="15" x14ac:dyDescent="0.3">
      <c r="A16" s="385"/>
      <c r="B16" s="405"/>
      <c r="C16" s="395"/>
      <c r="D16" s="395"/>
      <c r="E16" s="395"/>
      <c r="F16" s="396"/>
      <c r="G16" s="308"/>
      <c r="H16" s="147" t="s">
        <v>67</v>
      </c>
      <c r="I16" s="134">
        <v>20</v>
      </c>
      <c r="J16" s="153"/>
      <c r="K16" s="136">
        <f t="shared" si="1"/>
        <v>0.9</v>
      </c>
      <c r="L16" s="403"/>
      <c r="M16" s="151"/>
      <c r="N16" s="151"/>
      <c r="O16" s="152"/>
      <c r="P16" s="136"/>
      <c r="Q16" s="308"/>
      <c r="R16" s="148"/>
      <c r="S16" s="147"/>
      <c r="T16" s="164"/>
      <c r="U16" s="136"/>
      <c r="V16" s="308"/>
      <c r="W16" s="147"/>
      <c r="X16" s="134"/>
      <c r="Y16" s="153"/>
      <c r="Z16" s="150"/>
    </row>
    <row r="17" spans="1:26" s="122" customFormat="1" ht="15" x14ac:dyDescent="0.3">
      <c r="A17" s="385"/>
      <c r="B17" s="405"/>
      <c r="C17" s="395"/>
      <c r="D17" s="395"/>
      <c r="E17" s="395"/>
      <c r="F17" s="396"/>
      <c r="G17" s="308"/>
      <c r="H17" s="142"/>
      <c r="I17" s="142"/>
      <c r="J17" s="142"/>
      <c r="K17" s="136"/>
      <c r="L17" s="403"/>
      <c r="M17" s="144"/>
      <c r="N17" s="144"/>
      <c r="O17" s="145"/>
      <c r="P17" s="136"/>
      <c r="Q17" s="308"/>
      <c r="R17" s="149"/>
      <c r="S17" s="140"/>
      <c r="T17" s="149"/>
      <c r="U17" s="136"/>
      <c r="V17" s="308"/>
      <c r="W17" s="142"/>
      <c r="X17" s="142"/>
      <c r="Y17" s="142"/>
      <c r="Z17" s="150"/>
    </row>
    <row r="18" spans="1:26" s="122" customFormat="1" ht="15" x14ac:dyDescent="0.3">
      <c r="A18" s="385"/>
      <c r="B18" s="405"/>
      <c r="C18" s="395"/>
      <c r="D18" s="395"/>
      <c r="E18" s="395"/>
      <c r="F18" s="396"/>
      <c r="G18" s="308"/>
      <c r="H18" s="142"/>
      <c r="I18" s="142"/>
      <c r="J18" s="142"/>
      <c r="K18" s="150"/>
      <c r="L18" s="403"/>
      <c r="M18" s="144"/>
      <c r="N18" s="144"/>
      <c r="O18" s="145"/>
      <c r="P18" s="136"/>
      <c r="Q18" s="308"/>
      <c r="R18" s="140"/>
      <c r="S18" s="140"/>
      <c r="T18" s="142"/>
      <c r="U18" s="136"/>
      <c r="V18" s="308"/>
      <c r="W18" s="142"/>
      <c r="X18" s="142"/>
      <c r="Y18" s="142"/>
      <c r="Z18" s="150"/>
    </row>
    <row r="19" spans="1:26" s="122" customFormat="1" ht="15" x14ac:dyDescent="0.3">
      <c r="A19" s="385"/>
      <c r="B19" s="405"/>
      <c r="C19" s="395"/>
      <c r="D19" s="395"/>
      <c r="E19" s="395"/>
      <c r="F19" s="396"/>
      <c r="G19" s="308"/>
      <c r="H19" s="142"/>
      <c r="I19" s="142"/>
      <c r="J19" s="142"/>
      <c r="K19" s="150"/>
      <c r="L19" s="403"/>
      <c r="M19" s="144"/>
      <c r="N19" s="144"/>
      <c r="O19" s="145"/>
      <c r="P19" s="136"/>
      <c r="Q19" s="308"/>
      <c r="R19" s="142"/>
      <c r="S19" s="142"/>
      <c r="T19" s="142"/>
      <c r="U19" s="136"/>
      <c r="V19" s="308"/>
      <c r="W19" s="142"/>
      <c r="X19" s="142"/>
      <c r="Y19" s="142"/>
      <c r="Z19" s="150"/>
    </row>
    <row r="20" spans="1:26" s="122" customFormat="1" ht="15" customHeight="1" x14ac:dyDescent="0.3">
      <c r="A20" s="388" t="s">
        <v>75</v>
      </c>
      <c r="B20" s="405"/>
      <c r="C20" s="395"/>
      <c r="D20" s="395"/>
      <c r="E20" s="395"/>
      <c r="F20" s="396"/>
      <c r="G20" s="403" t="s">
        <v>314</v>
      </c>
      <c r="H20" s="154" t="s">
        <v>351</v>
      </c>
      <c r="I20" s="140">
        <v>90</v>
      </c>
      <c r="J20" s="141"/>
      <c r="K20" s="136">
        <f t="shared" ref="K20" si="3">I20*$H$2/1000</f>
        <v>4.05</v>
      </c>
      <c r="L20" s="403"/>
      <c r="M20" s="154"/>
      <c r="N20" s="140"/>
      <c r="O20" s="83"/>
      <c r="P20" s="136"/>
      <c r="Q20" s="403"/>
      <c r="R20" s="154"/>
      <c r="S20" s="140"/>
      <c r="T20" s="141"/>
      <c r="U20" s="136"/>
      <c r="V20" s="403"/>
      <c r="W20" s="154"/>
      <c r="X20" s="140"/>
      <c r="Y20" s="141"/>
      <c r="Z20" s="136"/>
    </row>
    <row r="21" spans="1:26" s="122" customFormat="1" ht="15" x14ac:dyDescent="0.3">
      <c r="A21" s="388"/>
      <c r="B21" s="405"/>
      <c r="C21" s="395"/>
      <c r="D21" s="395"/>
      <c r="E21" s="395"/>
      <c r="F21" s="396"/>
      <c r="G21" s="403"/>
      <c r="H21" s="140"/>
      <c r="I21" s="140"/>
      <c r="J21" s="141"/>
      <c r="K21" s="136"/>
      <c r="L21" s="403"/>
      <c r="M21" s="140"/>
      <c r="N21" s="140"/>
      <c r="O21" s="83"/>
      <c r="P21" s="136"/>
      <c r="Q21" s="403"/>
      <c r="R21" s="140"/>
      <c r="S21" s="140"/>
      <c r="T21" s="141"/>
      <c r="U21" s="136"/>
      <c r="V21" s="403"/>
      <c r="W21" s="140"/>
      <c r="X21" s="140"/>
      <c r="Y21" s="141"/>
      <c r="Z21" s="136"/>
    </row>
    <row r="22" spans="1:26" s="122" customFormat="1" ht="15" x14ac:dyDescent="0.3">
      <c r="A22" s="388"/>
      <c r="B22" s="405"/>
      <c r="C22" s="395"/>
      <c r="D22" s="395"/>
      <c r="E22" s="395"/>
      <c r="F22" s="396"/>
      <c r="G22" s="403"/>
      <c r="H22" s="140"/>
      <c r="I22" s="140"/>
      <c r="J22" s="141"/>
      <c r="K22" s="136"/>
      <c r="L22" s="403"/>
      <c r="M22" s="140"/>
      <c r="N22" s="140"/>
      <c r="O22" s="83"/>
      <c r="P22" s="136"/>
      <c r="Q22" s="403"/>
      <c r="R22" s="140"/>
      <c r="S22" s="140"/>
      <c r="T22" s="141"/>
      <c r="U22" s="136"/>
      <c r="V22" s="403"/>
      <c r="W22" s="140"/>
      <c r="X22" s="140"/>
      <c r="Y22" s="141"/>
      <c r="Z22" s="136"/>
    </row>
    <row r="23" spans="1:26" s="122" customFormat="1" ht="15" x14ac:dyDescent="0.3">
      <c r="A23" s="388"/>
      <c r="B23" s="405"/>
      <c r="C23" s="395"/>
      <c r="D23" s="395"/>
      <c r="E23" s="395"/>
      <c r="F23" s="396"/>
      <c r="G23" s="403"/>
      <c r="H23" s="140"/>
      <c r="I23" s="140"/>
      <c r="J23" s="141"/>
      <c r="K23" s="136"/>
      <c r="L23" s="403"/>
      <c r="M23" s="140"/>
      <c r="N23" s="140"/>
      <c r="O23" s="83"/>
      <c r="P23" s="136"/>
      <c r="Q23" s="403"/>
      <c r="R23" s="140"/>
      <c r="S23" s="140"/>
      <c r="T23" s="141"/>
      <c r="U23" s="136"/>
      <c r="V23" s="403"/>
      <c r="W23" s="140"/>
      <c r="X23" s="140"/>
      <c r="Y23" s="141"/>
      <c r="Z23" s="136"/>
    </row>
    <row r="24" spans="1:26" s="122" customFormat="1" ht="15" customHeight="1" x14ac:dyDescent="0.3">
      <c r="A24" s="388" t="s">
        <v>75</v>
      </c>
      <c r="B24" s="405"/>
      <c r="C24" s="395"/>
      <c r="D24" s="395"/>
      <c r="E24" s="395"/>
      <c r="F24" s="396"/>
      <c r="G24" s="403" t="s">
        <v>61</v>
      </c>
      <c r="H24" s="154" t="s">
        <v>61</v>
      </c>
      <c r="I24" s="140">
        <v>75</v>
      </c>
      <c r="J24" s="141"/>
      <c r="K24" s="136">
        <f t="shared" ref="K24" si="4">I24*$H$2/1000</f>
        <v>3.375</v>
      </c>
      <c r="L24" s="314" t="s">
        <v>188</v>
      </c>
      <c r="M24" s="92" t="s">
        <v>197</v>
      </c>
      <c r="N24" s="131">
        <v>75</v>
      </c>
      <c r="O24" s="83"/>
      <c r="P24" s="136">
        <f t="shared" ref="P24:P25" si="5">N24*$H$2/1000</f>
        <v>3.375</v>
      </c>
      <c r="Q24" s="403"/>
      <c r="R24" s="154"/>
      <c r="S24" s="140"/>
      <c r="T24" s="141"/>
      <c r="U24" s="136"/>
      <c r="V24" s="403"/>
      <c r="W24" s="154"/>
      <c r="X24" s="140"/>
      <c r="Y24" s="141"/>
      <c r="Z24" s="136"/>
    </row>
    <row r="25" spans="1:26" s="122" customFormat="1" ht="15" x14ac:dyDescent="0.3">
      <c r="A25" s="388"/>
      <c r="B25" s="405"/>
      <c r="C25" s="395"/>
      <c r="D25" s="395"/>
      <c r="E25" s="395"/>
      <c r="F25" s="396"/>
      <c r="G25" s="403"/>
      <c r="H25" s="140"/>
      <c r="I25" s="140"/>
      <c r="J25" s="141"/>
      <c r="K25" s="136"/>
      <c r="L25" s="315"/>
      <c r="M25" s="131"/>
      <c r="N25" s="131"/>
      <c r="O25" s="83"/>
      <c r="P25" s="136">
        <f t="shared" si="5"/>
        <v>0</v>
      </c>
      <c r="Q25" s="403"/>
      <c r="R25" s="140"/>
      <c r="S25" s="140"/>
      <c r="T25" s="141"/>
      <c r="U25" s="136"/>
      <c r="V25" s="403"/>
      <c r="W25" s="140"/>
      <c r="X25" s="140"/>
      <c r="Y25" s="141"/>
      <c r="Z25" s="136"/>
    </row>
    <row r="26" spans="1:26" s="122" customFormat="1" ht="15" x14ac:dyDescent="0.3">
      <c r="A26" s="388"/>
      <c r="B26" s="405"/>
      <c r="C26" s="395"/>
      <c r="D26" s="395"/>
      <c r="E26" s="395"/>
      <c r="F26" s="396"/>
      <c r="G26" s="403"/>
      <c r="H26" s="140"/>
      <c r="I26" s="140"/>
      <c r="J26" s="141"/>
      <c r="K26" s="136"/>
      <c r="L26" s="315"/>
      <c r="M26" s="131"/>
      <c r="N26" s="131"/>
      <c r="O26" s="83"/>
      <c r="P26" s="136">
        <f t="shared" ref="P26:P27" si="6">N26*382/1000</f>
        <v>0</v>
      </c>
      <c r="Q26" s="403"/>
      <c r="R26" s="140"/>
      <c r="S26" s="140"/>
      <c r="T26" s="141"/>
      <c r="U26" s="136"/>
      <c r="V26" s="403"/>
      <c r="W26" s="140"/>
      <c r="X26" s="140"/>
      <c r="Y26" s="141"/>
      <c r="Z26" s="136"/>
    </row>
    <row r="27" spans="1:26" s="122" customFormat="1" ht="15" x14ac:dyDescent="0.3">
      <c r="A27" s="388"/>
      <c r="B27" s="405"/>
      <c r="C27" s="395"/>
      <c r="D27" s="395"/>
      <c r="E27" s="395"/>
      <c r="F27" s="396"/>
      <c r="G27" s="403"/>
      <c r="H27" s="140"/>
      <c r="I27" s="140"/>
      <c r="J27" s="141"/>
      <c r="K27" s="136"/>
      <c r="L27" s="316"/>
      <c r="M27" s="131"/>
      <c r="N27" s="131"/>
      <c r="O27" s="83"/>
      <c r="P27" s="136">
        <f t="shared" si="6"/>
        <v>0</v>
      </c>
      <c r="Q27" s="403"/>
      <c r="R27" s="140"/>
      <c r="S27" s="140"/>
      <c r="T27" s="141"/>
      <c r="U27" s="136"/>
      <c r="V27" s="403"/>
      <c r="W27" s="140"/>
      <c r="X27" s="140"/>
      <c r="Y27" s="141"/>
      <c r="Z27" s="136"/>
    </row>
    <row r="28" spans="1:26" s="122" customFormat="1" ht="15" customHeight="1" x14ac:dyDescent="0.3">
      <c r="A28" s="385" t="s">
        <v>58</v>
      </c>
      <c r="B28" s="405"/>
      <c r="C28" s="395"/>
      <c r="D28" s="395"/>
      <c r="E28" s="395"/>
      <c r="F28" s="396"/>
      <c r="G28" s="308" t="s">
        <v>270</v>
      </c>
      <c r="H28" s="144" t="s">
        <v>115</v>
      </c>
      <c r="I28" s="147">
        <v>25</v>
      </c>
      <c r="J28" s="148"/>
      <c r="K28" s="167">
        <f t="shared" ref="K28" si="7">I28*$H$2/1000</f>
        <v>1.125</v>
      </c>
      <c r="L28" s="403"/>
      <c r="M28" s="144"/>
      <c r="N28" s="147"/>
      <c r="O28" s="148"/>
      <c r="P28" s="167"/>
      <c r="Q28" s="403"/>
      <c r="R28" s="147"/>
      <c r="S28" s="147"/>
      <c r="T28" s="148"/>
      <c r="U28" s="136"/>
      <c r="V28" s="308"/>
      <c r="W28" s="144"/>
      <c r="X28" s="147"/>
      <c r="Y28" s="148"/>
      <c r="Z28" s="167"/>
    </row>
    <row r="29" spans="1:26" s="122" customFormat="1" ht="15" x14ac:dyDescent="0.3">
      <c r="A29" s="385"/>
      <c r="B29" s="405"/>
      <c r="C29" s="395"/>
      <c r="D29" s="395"/>
      <c r="E29" s="395"/>
      <c r="F29" s="396"/>
      <c r="G29" s="308"/>
      <c r="H29" s="149"/>
      <c r="I29" s="140"/>
      <c r="J29" s="149"/>
      <c r="K29" s="167"/>
      <c r="L29" s="403"/>
      <c r="M29" s="149"/>
      <c r="N29" s="140"/>
      <c r="O29" s="149"/>
      <c r="P29" s="167"/>
      <c r="Q29" s="403"/>
      <c r="R29" s="147"/>
      <c r="S29" s="147"/>
      <c r="T29" s="148"/>
      <c r="U29" s="136"/>
      <c r="V29" s="308"/>
      <c r="W29" s="149"/>
      <c r="X29" s="140"/>
      <c r="Y29" s="149"/>
      <c r="Z29" s="167"/>
    </row>
    <row r="30" spans="1:26" s="122" customFormat="1" ht="15" x14ac:dyDescent="0.3">
      <c r="A30" s="385"/>
      <c r="B30" s="405"/>
      <c r="C30" s="395"/>
      <c r="D30" s="395"/>
      <c r="E30" s="395"/>
      <c r="F30" s="396"/>
      <c r="G30" s="308"/>
      <c r="H30" s="147"/>
      <c r="I30" s="147"/>
      <c r="J30" s="148"/>
      <c r="K30" s="167"/>
      <c r="L30" s="403"/>
      <c r="M30" s="147"/>
      <c r="N30" s="147"/>
      <c r="O30" s="148"/>
      <c r="P30" s="167"/>
      <c r="Q30" s="403"/>
      <c r="R30" s="147"/>
      <c r="S30" s="147"/>
      <c r="T30" s="147"/>
      <c r="U30" s="136"/>
      <c r="V30" s="308"/>
      <c r="W30" s="147"/>
      <c r="X30" s="147"/>
      <c r="Y30" s="148"/>
      <c r="Z30" s="167"/>
    </row>
    <row r="31" spans="1:26" s="122" customFormat="1" ht="15" x14ac:dyDescent="0.3">
      <c r="A31" s="385"/>
      <c r="B31" s="405"/>
      <c r="C31" s="395"/>
      <c r="D31" s="395"/>
      <c r="E31" s="395"/>
      <c r="F31" s="396"/>
      <c r="G31" s="308"/>
      <c r="H31" s="147"/>
      <c r="I31" s="147"/>
      <c r="J31" s="148"/>
      <c r="K31" s="136"/>
      <c r="L31" s="403"/>
      <c r="M31" s="147"/>
      <c r="N31" s="147"/>
      <c r="O31" s="148"/>
      <c r="P31" s="136"/>
      <c r="Q31" s="403"/>
      <c r="R31" s="147"/>
      <c r="S31" s="147"/>
      <c r="T31" s="147"/>
      <c r="U31" s="136"/>
      <c r="V31" s="308"/>
      <c r="W31" s="147"/>
      <c r="X31" s="147"/>
      <c r="Y31" s="148"/>
      <c r="Z31" s="136"/>
    </row>
    <row r="32" spans="1:26" s="122" customFormat="1" ht="15" x14ac:dyDescent="0.3">
      <c r="A32" s="385"/>
      <c r="B32" s="406"/>
      <c r="C32" s="407"/>
      <c r="D32" s="407"/>
      <c r="E32" s="407"/>
      <c r="F32" s="408"/>
      <c r="G32" s="308"/>
      <c r="H32" s="147"/>
      <c r="I32" s="147"/>
      <c r="J32" s="148"/>
      <c r="K32" s="136"/>
      <c r="L32" s="403"/>
      <c r="M32" s="147"/>
      <c r="N32" s="147"/>
      <c r="O32" s="148"/>
      <c r="P32" s="136"/>
      <c r="Q32" s="403"/>
      <c r="R32" s="147"/>
      <c r="S32" s="147"/>
      <c r="T32" s="148"/>
      <c r="U32" s="150"/>
      <c r="V32" s="308"/>
      <c r="W32" s="147"/>
      <c r="X32" s="147"/>
      <c r="Y32" s="148"/>
      <c r="Z32" s="136"/>
    </row>
    <row r="33" spans="1:26" s="122" customFormat="1" ht="16.2" customHeight="1" x14ac:dyDescent="0.25">
      <c r="A33" s="346" t="s">
        <v>4</v>
      </c>
      <c r="B33" s="347"/>
      <c r="C33" s="21"/>
      <c r="D33" s="118"/>
      <c r="E33" s="58"/>
      <c r="F33" s="11"/>
      <c r="G33" s="124" t="s">
        <v>4</v>
      </c>
      <c r="H33" s="21"/>
      <c r="I33" s="21"/>
      <c r="J33" s="26"/>
      <c r="K33" s="11"/>
      <c r="L33" s="119" t="s">
        <v>4</v>
      </c>
      <c r="M33" s="21">
        <v>1</v>
      </c>
      <c r="N33" s="21"/>
      <c r="O33" s="26"/>
      <c r="P33" s="11"/>
      <c r="Q33" s="124" t="s">
        <v>4</v>
      </c>
      <c r="R33" s="21"/>
      <c r="S33" s="21"/>
      <c r="T33" s="26"/>
      <c r="U33" s="11"/>
      <c r="V33" s="119" t="s">
        <v>4</v>
      </c>
      <c r="W33" s="21"/>
      <c r="X33" s="21"/>
      <c r="Y33" s="26"/>
      <c r="Z33" s="47"/>
    </row>
    <row r="34" spans="1:26" s="122" customFormat="1" ht="16.95" customHeight="1" thickBot="1" x14ac:dyDescent="0.3">
      <c r="A34" s="348" t="s">
        <v>1</v>
      </c>
      <c r="B34" s="349"/>
      <c r="C34" s="120"/>
      <c r="D34" s="22"/>
      <c r="E34" s="59"/>
      <c r="F34" s="12"/>
      <c r="G34" s="60" t="s">
        <v>1</v>
      </c>
      <c r="H34" s="120"/>
      <c r="I34" s="22"/>
      <c r="J34" s="27"/>
      <c r="K34" s="12"/>
      <c r="L34" s="73" t="s">
        <v>5</v>
      </c>
      <c r="M34" s="120"/>
      <c r="N34" s="22"/>
      <c r="O34" s="27"/>
      <c r="P34" s="12"/>
      <c r="Q34" s="60" t="s">
        <v>1</v>
      </c>
      <c r="R34" s="120"/>
      <c r="S34" s="22"/>
      <c r="T34" s="27"/>
      <c r="U34" s="12"/>
      <c r="V34" s="73" t="s">
        <v>5</v>
      </c>
      <c r="W34" s="120"/>
      <c r="X34" s="22"/>
      <c r="Y34" s="27"/>
      <c r="Z34" s="48"/>
    </row>
    <row r="35" spans="1:26" s="122" customFormat="1" x14ac:dyDescent="0.3">
      <c r="A35" s="350" t="s">
        <v>6</v>
      </c>
      <c r="B35" s="331" t="s">
        <v>7</v>
      </c>
      <c r="C35" s="332"/>
      <c r="D35" s="13"/>
      <c r="E35" s="13"/>
      <c r="F35" s="13"/>
      <c r="G35" s="331" t="s">
        <v>7</v>
      </c>
      <c r="H35" s="332"/>
      <c r="I35" s="13"/>
      <c r="J35" s="13"/>
      <c r="K35" s="13"/>
      <c r="L35" s="331" t="s">
        <v>7</v>
      </c>
      <c r="M35" s="332"/>
      <c r="N35" s="13"/>
      <c r="O35" s="13"/>
      <c r="P35" s="13"/>
      <c r="Q35" s="331" t="s">
        <v>7</v>
      </c>
      <c r="R35" s="332"/>
      <c r="S35" s="13"/>
      <c r="T35" s="28"/>
      <c r="U35" s="14"/>
      <c r="V35" s="331" t="s">
        <v>7</v>
      </c>
      <c r="W35" s="332"/>
      <c r="X35" s="13"/>
      <c r="Y35" s="28"/>
      <c r="Z35" s="14"/>
    </row>
    <row r="36" spans="1:26" s="122" customFormat="1" ht="13.8" x14ac:dyDescent="0.25">
      <c r="A36" s="351"/>
      <c r="B36" s="337" t="s">
        <v>24</v>
      </c>
      <c r="C36" s="337"/>
      <c r="D36" s="21"/>
      <c r="E36" s="21"/>
      <c r="F36" s="117"/>
      <c r="G36" s="337" t="s">
        <v>24</v>
      </c>
      <c r="H36" s="337"/>
      <c r="I36" s="21">
        <v>5.3</v>
      </c>
      <c r="J36" s="21"/>
      <c r="K36" s="117"/>
      <c r="L36" s="337" t="s">
        <v>24</v>
      </c>
      <c r="M36" s="337"/>
      <c r="N36" s="21">
        <v>4</v>
      </c>
      <c r="O36" s="21"/>
      <c r="P36" s="117"/>
      <c r="Q36" s="337" t="s">
        <v>24</v>
      </c>
      <c r="R36" s="337"/>
      <c r="S36" s="21"/>
      <c r="T36" s="26"/>
      <c r="U36" s="47"/>
      <c r="V36" s="337" t="s">
        <v>24</v>
      </c>
      <c r="W36" s="337"/>
      <c r="X36" s="21"/>
      <c r="Y36" s="26"/>
      <c r="Z36" s="47"/>
    </row>
    <row r="37" spans="1:26" s="122" customFormat="1" ht="13.8" x14ac:dyDescent="0.25">
      <c r="A37" s="351"/>
      <c r="B37" s="337" t="s">
        <v>25</v>
      </c>
      <c r="C37" s="337"/>
      <c r="D37" s="19"/>
      <c r="E37" s="23"/>
      <c r="F37" s="117"/>
      <c r="G37" s="337" t="s">
        <v>25</v>
      </c>
      <c r="H37" s="337"/>
      <c r="I37" s="19">
        <f>SUM(J7:J25)</f>
        <v>3.3285714285714283</v>
      </c>
      <c r="J37" s="23"/>
      <c r="K37" s="117"/>
      <c r="L37" s="337" t="s">
        <v>25</v>
      </c>
      <c r="M37" s="337"/>
      <c r="N37" s="19">
        <f>SUM(O7:O25)</f>
        <v>2.6</v>
      </c>
      <c r="O37" s="23"/>
      <c r="P37" s="117"/>
      <c r="Q37" s="337" t="s">
        <v>25</v>
      </c>
      <c r="R37" s="337"/>
      <c r="S37" s="19"/>
      <c r="T37" s="52"/>
      <c r="U37" s="47"/>
      <c r="V37" s="337" t="s">
        <v>25</v>
      </c>
      <c r="W37" s="337"/>
      <c r="X37" s="19"/>
      <c r="Y37" s="52"/>
      <c r="Z37" s="47"/>
    </row>
    <row r="38" spans="1:26" s="122" customFormat="1" ht="13.8" x14ac:dyDescent="0.25">
      <c r="A38" s="351"/>
      <c r="B38" s="337" t="s">
        <v>29</v>
      </c>
      <c r="C38" s="337"/>
      <c r="D38" s="23"/>
      <c r="E38" s="23"/>
      <c r="F38" s="117"/>
      <c r="G38" s="337" t="s">
        <v>29</v>
      </c>
      <c r="H38" s="337"/>
      <c r="I38" s="23">
        <v>1.5</v>
      </c>
      <c r="J38" s="23"/>
      <c r="K38" s="117"/>
      <c r="L38" s="337" t="s">
        <v>29</v>
      </c>
      <c r="M38" s="337"/>
      <c r="N38" s="23">
        <v>1.5</v>
      </c>
      <c r="O38" s="23"/>
      <c r="P38" s="117"/>
      <c r="Q38" s="337" t="s">
        <v>29</v>
      </c>
      <c r="R38" s="337"/>
      <c r="S38" s="23"/>
      <c r="T38" s="52"/>
      <c r="U38" s="47"/>
      <c r="V38" s="337" t="s">
        <v>29</v>
      </c>
      <c r="W38" s="337"/>
      <c r="X38" s="23"/>
      <c r="Y38" s="52"/>
      <c r="Z38" s="47"/>
    </row>
    <row r="39" spans="1:26" s="122" customFormat="1" ht="13.8" x14ac:dyDescent="0.25">
      <c r="A39" s="352"/>
      <c r="B39" s="337" t="s">
        <v>26</v>
      </c>
      <c r="C39" s="337"/>
      <c r="D39" s="24"/>
      <c r="E39" s="24"/>
      <c r="F39" s="72"/>
      <c r="G39" s="337" t="s">
        <v>26</v>
      </c>
      <c r="H39" s="337"/>
      <c r="I39" s="24"/>
      <c r="J39" s="24"/>
      <c r="K39" s="72"/>
      <c r="L39" s="337" t="s">
        <v>26</v>
      </c>
      <c r="M39" s="337"/>
      <c r="N39" s="24">
        <v>1</v>
      </c>
      <c r="O39" s="24"/>
      <c r="P39" s="72"/>
      <c r="Q39" s="337" t="s">
        <v>26</v>
      </c>
      <c r="R39" s="337"/>
      <c r="S39" s="24"/>
      <c r="T39" s="53"/>
      <c r="U39" s="49"/>
      <c r="V39" s="337" t="s">
        <v>26</v>
      </c>
      <c r="W39" s="337"/>
      <c r="X39" s="24"/>
      <c r="Y39" s="53"/>
      <c r="Z39" s="49"/>
    </row>
    <row r="40" spans="1:26" s="122" customFormat="1" ht="13.8" x14ac:dyDescent="0.25">
      <c r="A40" s="352"/>
      <c r="B40" s="338" t="s">
        <v>11</v>
      </c>
      <c r="C40" s="339"/>
      <c r="D40" s="24"/>
      <c r="E40" s="24"/>
      <c r="F40" s="72"/>
      <c r="G40" s="338" t="s">
        <v>11</v>
      </c>
      <c r="H40" s="339"/>
      <c r="I40" s="24"/>
      <c r="J40" s="24"/>
      <c r="K40" s="72"/>
      <c r="L40" s="338" t="s">
        <v>11</v>
      </c>
      <c r="M40" s="339"/>
      <c r="N40" s="24"/>
      <c r="O40" s="24"/>
      <c r="P40" s="72"/>
      <c r="Q40" s="338" t="s">
        <v>11</v>
      </c>
      <c r="R40" s="339"/>
      <c r="S40" s="24"/>
      <c r="T40" s="53"/>
      <c r="U40" s="49"/>
      <c r="V40" s="338" t="s">
        <v>11</v>
      </c>
      <c r="W40" s="339"/>
      <c r="X40" s="24"/>
      <c r="Y40" s="53"/>
      <c r="Z40" s="49"/>
    </row>
    <row r="41" spans="1:26" s="122" customFormat="1" ht="13.8" x14ac:dyDescent="0.25">
      <c r="A41" s="352"/>
      <c r="B41" s="338" t="s">
        <v>12</v>
      </c>
      <c r="C41" s="339"/>
      <c r="D41" s="24"/>
      <c r="E41" s="24"/>
      <c r="F41" s="72"/>
      <c r="G41" s="338" t="s">
        <v>12</v>
      </c>
      <c r="H41" s="339"/>
      <c r="I41" s="24">
        <v>2.5</v>
      </c>
      <c r="J41" s="24"/>
      <c r="K41" s="72"/>
      <c r="L41" s="338" t="s">
        <v>12</v>
      </c>
      <c r="M41" s="339"/>
      <c r="N41" s="24">
        <v>2.5</v>
      </c>
      <c r="O41" s="24"/>
      <c r="P41" s="72"/>
      <c r="Q41" s="338" t="s">
        <v>12</v>
      </c>
      <c r="R41" s="339"/>
      <c r="S41" s="24"/>
      <c r="T41" s="53"/>
      <c r="U41" s="49"/>
      <c r="V41" s="338" t="s">
        <v>12</v>
      </c>
      <c r="W41" s="339"/>
      <c r="X41" s="24"/>
      <c r="Y41" s="53"/>
      <c r="Z41" s="49"/>
    </row>
    <row r="42" spans="1:26" s="122" customFormat="1" ht="22.8" thickBot="1" x14ac:dyDescent="0.3">
      <c r="A42" s="353"/>
      <c r="B42" s="340" t="s">
        <v>27</v>
      </c>
      <c r="C42" s="340"/>
      <c r="D42" s="32">
        <f>D36*70+D37*75+D38*25+D39*60+D40*120+D41*45</f>
        <v>0</v>
      </c>
      <c r="E42" s="50"/>
      <c r="F42" s="120"/>
      <c r="G42" s="340" t="s">
        <v>27</v>
      </c>
      <c r="H42" s="340"/>
      <c r="I42" s="32">
        <f>I36*70+I37*75+I38*25+I39*60+I40*120+I41*45</f>
        <v>770.64285714285711</v>
      </c>
      <c r="J42" s="32"/>
      <c r="K42" s="120"/>
      <c r="L42" s="340" t="s">
        <v>27</v>
      </c>
      <c r="M42" s="340"/>
      <c r="N42" s="32">
        <f>N36*70+N37*75+N38*25+N39*60+N40*120+N41*45</f>
        <v>685</v>
      </c>
      <c r="O42" s="32"/>
      <c r="P42" s="120"/>
      <c r="Q42" s="340" t="s">
        <v>27</v>
      </c>
      <c r="R42" s="340"/>
      <c r="S42" s="32">
        <f>S36*70+S37*75+S38*25+S39*60+S40*120+S41*45</f>
        <v>0</v>
      </c>
      <c r="T42" s="54"/>
      <c r="U42" s="48"/>
      <c r="V42" s="340" t="s">
        <v>27</v>
      </c>
      <c r="W42" s="340"/>
      <c r="X42" s="32">
        <f>X36*70+X37*75+X38*25+X39*60+X40*120+X41*45</f>
        <v>0</v>
      </c>
      <c r="Y42" s="54"/>
      <c r="Z42" s="48"/>
    </row>
    <row r="43" spans="1:26" s="15" customFormat="1" x14ac:dyDescent="0.3">
      <c r="A43" s="43"/>
      <c r="B43" s="15" t="s">
        <v>2</v>
      </c>
      <c r="I43" s="15" t="s">
        <v>10</v>
      </c>
      <c r="S43" s="15" t="s">
        <v>3</v>
      </c>
      <c r="U43" s="43"/>
      <c r="W43" s="43"/>
      <c r="X43" s="43"/>
      <c r="Y43" s="43"/>
      <c r="Z43" s="43"/>
    </row>
    <row r="44" spans="1:26" s="123" customFormat="1" ht="13.8" x14ac:dyDescent="0.3">
      <c r="A44" s="341" t="s">
        <v>34</v>
      </c>
      <c r="B44" s="341"/>
      <c r="C44" s="341"/>
      <c r="D44" s="341"/>
      <c r="E44" s="341"/>
      <c r="F44" s="341"/>
      <c r="G44" s="341"/>
      <c r="H44" s="341"/>
      <c r="I44" s="341"/>
      <c r="J44" s="341"/>
      <c r="K44" s="341"/>
      <c r="L44" s="341"/>
      <c r="M44" s="341"/>
      <c r="N44" s="341"/>
      <c r="O44" s="341"/>
      <c r="P44" s="341"/>
    </row>
    <row r="45" spans="1:26" s="123" customFormat="1" ht="19.8" x14ac:dyDescent="0.3">
      <c r="A45" s="70" t="s">
        <v>9</v>
      </c>
      <c r="C45" s="25"/>
      <c r="D45" s="25"/>
      <c r="E45" s="25"/>
      <c r="F45" s="25"/>
      <c r="H45" s="25"/>
      <c r="I45" s="25"/>
      <c r="J45" s="25"/>
      <c r="K45" s="25"/>
      <c r="M45" s="25"/>
      <c r="N45" s="25"/>
      <c r="O45" s="25"/>
      <c r="P45" s="25"/>
      <c r="Q45" s="71" t="s">
        <v>13</v>
      </c>
      <c r="R45" s="51"/>
      <c r="S45" s="51"/>
      <c r="T45" s="51"/>
      <c r="U45" s="51"/>
      <c r="V45" s="42"/>
      <c r="W45" s="51"/>
      <c r="X45" s="51"/>
      <c r="Y45" s="51"/>
      <c r="Z45" s="25"/>
    </row>
    <row r="46" spans="1:26" s="122" customFormat="1" ht="13.8" x14ac:dyDescent="0.3">
      <c r="A46" s="342" t="s">
        <v>8</v>
      </c>
      <c r="B46" s="342"/>
      <c r="C46" s="342"/>
      <c r="D46" s="342"/>
      <c r="E46" s="342"/>
      <c r="F46" s="342"/>
      <c r="G46" s="342"/>
      <c r="H46" s="342"/>
      <c r="I46" s="342"/>
      <c r="J46" s="342"/>
      <c r="K46" s="342"/>
      <c r="L46" s="342"/>
      <c r="M46" s="342"/>
      <c r="N46" s="342"/>
      <c r="O46" s="342"/>
      <c r="P46" s="342"/>
    </row>
  </sheetData>
  <mergeCells count="83">
    <mergeCell ref="A1:P1"/>
    <mergeCell ref="A2:G2"/>
    <mergeCell ref="S2:W2"/>
    <mergeCell ref="B3:F3"/>
    <mergeCell ref="G3:K3"/>
    <mergeCell ref="L3:P3"/>
    <mergeCell ref="Q3:U3"/>
    <mergeCell ref="V3:Z3"/>
    <mergeCell ref="V5:V6"/>
    <mergeCell ref="A7:A13"/>
    <mergeCell ref="G7:G13"/>
    <mergeCell ref="Q7:Q13"/>
    <mergeCell ref="V7:V13"/>
    <mergeCell ref="A5:A6"/>
    <mergeCell ref="B5:F32"/>
    <mergeCell ref="G5:G6"/>
    <mergeCell ref="L5:L13"/>
    <mergeCell ref="Q5:Q6"/>
    <mergeCell ref="V14:V19"/>
    <mergeCell ref="A24:A27"/>
    <mergeCell ref="G24:G27"/>
    <mergeCell ref="L24:L27"/>
    <mergeCell ref="Q24:Q27"/>
    <mergeCell ref="V24:V27"/>
    <mergeCell ref="A33:B33"/>
    <mergeCell ref="A14:A19"/>
    <mergeCell ref="G14:G19"/>
    <mergeCell ref="L14:L19"/>
    <mergeCell ref="Q14:Q19"/>
    <mergeCell ref="A28:A32"/>
    <mergeCell ref="G28:G32"/>
    <mergeCell ref="L28:L32"/>
    <mergeCell ref="Q28:Q32"/>
    <mergeCell ref="V28:V32"/>
    <mergeCell ref="A34:B34"/>
    <mergeCell ref="A35:A42"/>
    <mergeCell ref="B35:C35"/>
    <mergeCell ref="G35:H35"/>
    <mergeCell ref="L35:M35"/>
    <mergeCell ref="B37:C37"/>
    <mergeCell ref="G37:H37"/>
    <mergeCell ref="L37:M37"/>
    <mergeCell ref="V35:W35"/>
    <mergeCell ref="B36:C36"/>
    <mergeCell ref="G36:H36"/>
    <mergeCell ref="L36:M36"/>
    <mergeCell ref="Q36:R36"/>
    <mergeCell ref="V36:W36"/>
    <mergeCell ref="Q35:R35"/>
    <mergeCell ref="V37:W37"/>
    <mergeCell ref="B38:C38"/>
    <mergeCell ref="G38:H38"/>
    <mergeCell ref="L38:M38"/>
    <mergeCell ref="Q38:R38"/>
    <mergeCell ref="V38:W38"/>
    <mergeCell ref="Q37:R37"/>
    <mergeCell ref="V42:W42"/>
    <mergeCell ref="B39:C39"/>
    <mergeCell ref="G39:H39"/>
    <mergeCell ref="L39:M39"/>
    <mergeCell ref="Q39:R39"/>
    <mergeCell ref="V39:W39"/>
    <mergeCell ref="B40:C40"/>
    <mergeCell ref="G40:H40"/>
    <mergeCell ref="L40:M40"/>
    <mergeCell ref="Q40:R40"/>
    <mergeCell ref="V40:W40"/>
    <mergeCell ref="V20:V23"/>
    <mergeCell ref="A44:P44"/>
    <mergeCell ref="A46:P46"/>
    <mergeCell ref="A20:A23"/>
    <mergeCell ref="G20:G23"/>
    <mergeCell ref="L20:L23"/>
    <mergeCell ref="Q20:Q23"/>
    <mergeCell ref="B41:C41"/>
    <mergeCell ref="G41:H41"/>
    <mergeCell ref="L41:M41"/>
    <mergeCell ref="Q41:R41"/>
    <mergeCell ref="V41:W41"/>
    <mergeCell ref="B42:C42"/>
    <mergeCell ref="G42:H42"/>
    <mergeCell ref="L42:M42"/>
    <mergeCell ref="Q42:R42"/>
  </mergeCells>
  <phoneticPr fontId="2" type="noConversion"/>
  <printOptions horizontalCentered="1"/>
  <pageMargins left="0.15748031496062992" right="0.15748031496062992" top="0.23622047244094491" bottom="0.19685039370078741" header="0.23622047244094491" footer="0.19685039370078741"/>
  <pageSetup paperSize="9" scale="76" orientation="landscape" r:id="rId1"/>
  <headerFooter alignWithMargins="0"/>
  <rowBreaks count="1" manualBreakCount="1">
    <brk id="3" max="16383" man="1"/>
  </rowBreaks>
  <colBreaks count="1" manualBreakCount="1">
    <brk id="5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ColWidth="8.77734375" defaultRowHeight="16.2" x14ac:dyDescent="0.3"/>
  <sheetData/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ColWidth="8.77734375" defaultRowHeight="16.2" x14ac:dyDescent="0.3"/>
  <sheetData/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ColWidth="8.77734375" defaultRowHeight="16.2" x14ac:dyDescent="0.3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15</vt:i4>
      </vt:variant>
      <vt:variant>
        <vt:lpstr>具名範圍</vt:lpstr>
      </vt:variant>
      <vt:variant>
        <vt:i4>2</vt:i4>
      </vt:variant>
    </vt:vector>
  </HeadingPairs>
  <TitlesOfParts>
    <vt:vector size="17" baseType="lpstr">
      <vt:lpstr>月菜單  (2)</vt:lpstr>
      <vt:lpstr>第1週 (2)</vt:lpstr>
      <vt:lpstr>第2週  (2)</vt:lpstr>
      <vt:lpstr>第3週  (2)</vt:lpstr>
      <vt:lpstr>第4週  (2)</vt:lpstr>
      <vt:lpstr>第5週</vt:lpstr>
      <vt:lpstr>月菜單  (素)</vt:lpstr>
      <vt:lpstr>第1週 (3)</vt:lpstr>
      <vt:lpstr>第2週  (3)</vt:lpstr>
      <vt:lpstr>第3週  (4)</vt:lpstr>
      <vt:lpstr>第4週  (4)</vt:lpstr>
      <vt:lpstr>第5週 (3)</vt:lpstr>
      <vt:lpstr>Sheet1</vt:lpstr>
      <vt:lpstr>Sheet2</vt:lpstr>
      <vt:lpstr>Sheet3</vt:lpstr>
      <vt:lpstr>'月菜單  (2)'!Print_Area</vt:lpstr>
      <vt:lpstr>'月菜單  (素)'!Print_Area</vt:lpstr>
    </vt:vector>
  </TitlesOfParts>
  <Company>e-kitchen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jeany</dc:creator>
  <cp:lastModifiedBy>UseraName</cp:lastModifiedBy>
  <cp:lastPrinted>2026-08-27T08:34:25Z</cp:lastPrinted>
  <dcterms:created xsi:type="dcterms:W3CDTF">2005-05-16T01:42:21Z</dcterms:created>
  <dcterms:modified xsi:type="dcterms:W3CDTF">2026-08-28T08:58:00Z</dcterms:modified>
</cp:coreProperties>
</file>